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hidePivotFieldList="1" defaultThemeVersion="124226"/>
  <mc:AlternateContent xmlns:mc="http://schemas.openxmlformats.org/markup-compatibility/2006">
    <mc:Choice Requires="x15">
      <x15ac:absPath xmlns:x15ac="http://schemas.microsoft.com/office/spreadsheetml/2010/11/ac" url="https://costsmaster-my.sharepoint.com/personal/richard_benn_costsmaster_co_uk/Documents/Documents/COP E Bill/"/>
    </mc:Choice>
  </mc:AlternateContent>
  <xr:revisionPtr revIDLastSave="27" documentId="8_{0FD9795C-C4CF-4839-94B0-21F572403760}" xr6:coauthVersionLast="47" xr6:coauthVersionMax="47" xr10:uidLastSave="{01F7A519-6CA0-44E0-BBBB-A0BAD3FEA9BF}"/>
  <bookViews>
    <workbookView xWindow="1170" yWindow="270" windowWidth="19590" windowHeight="12540" tabRatio="747" xr2:uid="{00000000-000D-0000-FFFF-FFFF00000000}"/>
  </bookViews>
  <sheets>
    <sheet name="1. Front sheet" sheetId="66" r:id="rId1"/>
    <sheet name="2. Background" sheetId="85" r:id="rId2"/>
    <sheet name="3. Chronology" sheetId="139" r:id="rId3"/>
    <sheet name="4. Fee Earners &amp; Rates" sheetId="67" r:id="rId4"/>
    <sheet name="5. Parts" sheetId="92" r:id="rId5"/>
    <sheet name="6. Bill Detail" sheetId="65" r:id="rId6"/>
    <sheet name="7. Main Summary" sheetId="120" r:id="rId7"/>
    <sheet name="8. Activity Summary" sheetId="128" r:id="rId8"/>
    <sheet name="9. Comms Summary" sheetId="119" r:id="rId9"/>
    <sheet name="10. FE Grade Summary" sheetId="130" r:id="rId10"/>
    <sheet name="11. Certification" sheetId="38" r:id="rId11"/>
    <sheet name="12. Cert Summary" sheetId="131" r:id="rId12"/>
    <sheet name="13. Final Cert" sheetId="132" r:id="rId13"/>
    <sheet name="14. Bill Detail (print)" sheetId="134" r:id="rId14"/>
    <sheet name="15. Ref - Activities" sheetId="95" r:id="rId15"/>
    <sheet name="16. Ref - Expenses" sheetId="96" r:id="rId16"/>
    <sheet name="17. Ref - Findings" sheetId="116" r:id="rId17"/>
  </sheets>
  <definedNames>
    <definedName name="_xlnm._FilterDatabase" localSheetId="14" hidden="1">'15. Ref - Activities'!$B$2:$C$13</definedName>
    <definedName name="_xlnm._FilterDatabase" localSheetId="1" hidden="1">'2. Background'!$A$2:$A$31</definedName>
    <definedName name="_xlnm._FilterDatabase" localSheetId="3" hidden="1">'4. Fee Earners &amp; Rates'!$A$7:$H$9</definedName>
    <definedName name="_xlnm._FilterDatabase" localSheetId="5" hidden="1">'6. Bill Detail'!#REF!</definedName>
    <definedName name="ActivityCodeList">'15. Ref - Activities'!$A$3:$D$14</definedName>
    <definedName name="Comm_Methods">#REF!</definedName>
    <definedName name="ExpenseCodeList">'16. Ref - Expenses'!$A$3:$C$15</definedName>
    <definedName name="OPG_Categories">#REF!</definedName>
    <definedName name="_xlnm.Print_Area" localSheetId="0">'1. Front sheet'!$A$1:$E$21</definedName>
    <definedName name="_xlnm.Print_Area" localSheetId="11">'12. Cert Summary'!$A$1:$F$20</definedName>
    <definedName name="_xlnm.Print_Area" localSheetId="16">'17. Ref - Findings'!$A$1:$C$18</definedName>
    <definedName name="_xlnm.Print_Titles" localSheetId="13">'14. Bill Detail (print)'!$3:$3</definedName>
    <definedName name="_xlnm.Print_Titles" localSheetId="14">'15. Ref - Activities'!$2:$2</definedName>
    <definedName name="_xlnm.Print_Titles" localSheetId="15">'16. Ref - Expenses'!$2:$2</definedName>
    <definedName name="_xlnm.Print_Titles" localSheetId="2">'3. Chronology'!$3:$3</definedName>
    <definedName name="_xlnm.Print_Titles" localSheetId="3">'4. Fee Earners &amp; Rates'!$7:$7</definedName>
    <definedName name="_xlnm.Print_Titles" localSheetId="4">'5. Parts'!$2:$2</definedName>
    <definedName name="_xlnm.Print_Titles" localSheetId="5">'6. Bill Detail'!$1:$1</definedName>
  </definedNames>
  <calcPr calcId="191029"/>
  <pivotCaches>
    <pivotCache cacheId="33" r:id="rId1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132" l="1"/>
  <c r="D21" i="132"/>
  <c r="E11" i="132"/>
  <c r="B10" i="132"/>
  <c r="E9" i="132"/>
  <c r="B9" i="132"/>
  <c r="E7" i="132"/>
  <c r="E4" i="132"/>
  <c r="E14" i="131"/>
  <c r="B4" i="131"/>
  <c r="E2" i="131"/>
  <c r="E1" i="131"/>
  <c r="B24" i="120"/>
  <c r="B23" i="120"/>
  <c r="B22" i="120"/>
  <c r="B21" i="120"/>
  <c r="B20" i="120"/>
  <c r="U7" i="65"/>
  <c r="B6" i="120" s="1"/>
  <c r="C11" i="131" s="1"/>
  <c r="J7" i="65"/>
  <c r="AA6" i="65"/>
  <c r="Z6" i="65"/>
  <c r="V6" i="65"/>
  <c r="R6" i="65"/>
  <c r="P6" i="65"/>
  <c r="N6" i="65"/>
  <c r="S6" i="65" s="1"/>
  <c r="W6" i="65" s="1"/>
  <c r="M6" i="65"/>
  <c r="Q6" i="65" s="1"/>
  <c r="K6" i="65"/>
  <c r="I6" i="65"/>
  <c r="G6" i="65"/>
  <c r="AA5" i="65"/>
  <c r="Z5" i="65"/>
  <c r="V5" i="65"/>
  <c r="R5" i="65"/>
  <c r="P5" i="65"/>
  <c r="N5" i="65"/>
  <c r="S5" i="65" s="1"/>
  <c r="W5" i="65" s="1"/>
  <c r="M5" i="65"/>
  <c r="Q5" i="65" s="1"/>
  <c r="K5" i="65"/>
  <c r="I5" i="65"/>
  <c r="G5" i="65"/>
  <c r="AA4" i="65"/>
  <c r="Z4" i="65"/>
  <c r="V4" i="65"/>
  <c r="R4" i="65"/>
  <c r="P4" i="65"/>
  <c r="N4" i="65"/>
  <c r="S4" i="65" s="1"/>
  <c r="W4" i="65" s="1"/>
  <c r="M4" i="65"/>
  <c r="Q4" i="65" s="1"/>
  <c r="K4" i="65"/>
  <c r="I4" i="65"/>
  <c r="G4" i="65"/>
  <c r="AA3" i="65"/>
  <c r="Z3" i="65"/>
  <c r="V3" i="65"/>
  <c r="R3" i="65"/>
  <c r="P3" i="65"/>
  <c r="N3" i="65"/>
  <c r="S3" i="65" s="1"/>
  <c r="W3" i="65" s="1"/>
  <c r="M3" i="65"/>
  <c r="Q3" i="65" s="1"/>
  <c r="K3" i="65"/>
  <c r="I3" i="65"/>
  <c r="G3" i="65"/>
  <c r="AA2" i="65"/>
  <c r="Z2" i="65"/>
  <c r="V2" i="65"/>
  <c r="R2" i="65"/>
  <c r="P2" i="65"/>
  <c r="N2" i="65"/>
  <c r="S2" i="65" s="1"/>
  <c r="M2" i="65"/>
  <c r="Q2" i="65" s="1"/>
  <c r="K2" i="65"/>
  <c r="I2" i="65"/>
  <c r="G2" i="65"/>
  <c r="G10" i="67"/>
  <c r="G9" i="67"/>
  <c r="G8" i="67"/>
  <c r="K7" i="65" l="1"/>
  <c r="B7" i="120"/>
  <c r="S7" i="65"/>
  <c r="B4" i="120" s="1"/>
  <c r="W2" i="65"/>
  <c r="W7" i="65" s="1"/>
  <c r="O2" i="65"/>
  <c r="T2" i="65" s="1"/>
  <c r="V7" i="65"/>
  <c r="C6" i="120" s="1"/>
  <c r="C12" i="131" s="1"/>
  <c r="C13" i="131" s="1"/>
  <c r="O3" i="65"/>
  <c r="T3" i="65" s="1"/>
  <c r="X3" i="65" s="1"/>
  <c r="O4" i="65"/>
  <c r="T4" i="65" s="1"/>
  <c r="X4" i="65" s="1"/>
  <c r="O5" i="65"/>
  <c r="T5" i="65" s="1"/>
  <c r="X5" i="65" s="1"/>
  <c r="O6" i="65"/>
  <c r="T6" i="65" s="1"/>
  <c r="X6" i="65" s="1"/>
  <c r="C7" i="120" l="1"/>
  <c r="T7" i="65"/>
  <c r="C4" i="120" s="1"/>
  <c r="X2" i="65"/>
  <c r="X7" i="65" s="1"/>
  <c r="B11" i="131"/>
  <c r="B5" i="120"/>
  <c r="D11" i="131" s="1"/>
  <c r="B12" i="131" l="1"/>
  <c r="B8" i="120"/>
  <c r="B10" i="120" s="1"/>
  <c r="C5" i="120"/>
  <c r="E11" i="131"/>
  <c r="B13" i="131"/>
  <c r="D12" i="131" l="1"/>
  <c r="D13" i="131" s="1"/>
  <c r="E13" i="131" s="1"/>
  <c r="E15" i="131" s="1"/>
  <c r="D23" i="132"/>
  <c r="C8" i="120"/>
  <c r="C10" i="120" s="1"/>
  <c r="D22" i="132" s="1"/>
  <c r="E12" i="131" l="1"/>
</calcChain>
</file>

<file path=xl/sharedStrings.xml><?xml version="1.0" encoding="utf-8"?>
<sst xmlns="http://schemas.openxmlformats.org/spreadsheetml/2006/main" count="253" uniqueCount="198">
  <si>
    <t>Date</t>
  </si>
  <si>
    <t>Expense Code</t>
  </si>
  <si>
    <t>Activity Name</t>
  </si>
  <si>
    <t>Expense Name</t>
  </si>
  <si>
    <t>Description of work</t>
  </si>
  <si>
    <t>VAT Rate</t>
  </si>
  <si>
    <t>Description</t>
  </si>
  <si>
    <t>External Party Name</t>
  </si>
  <si>
    <t>Activity Code</t>
  </si>
  <si>
    <t>Activity Description</t>
  </si>
  <si>
    <t>Counsel's Fees</t>
  </si>
  <si>
    <t>Part ID</t>
  </si>
  <si>
    <t>Further Relevant Information</t>
  </si>
  <si>
    <t>Plan, Prepare, Draft, Review</t>
  </si>
  <si>
    <t>REFERENCE AND LOOKUP TABLE FOR ACTIVITIES</t>
  </si>
  <si>
    <t>Activity Sort Order Number</t>
  </si>
  <si>
    <t>Expense Sort Order Number</t>
  </si>
  <si>
    <t xml:space="preserve">REFERENCE AND LOOKUP TABLE FOR EXPENSES </t>
  </si>
  <si>
    <t>Court Fees</t>
  </si>
  <si>
    <t>Travel Expenses</t>
  </si>
  <si>
    <t>Total</t>
  </si>
  <si>
    <t>FE Allowed</t>
  </si>
  <si>
    <t>FE Rate Allowed</t>
  </si>
  <si>
    <t>FE Claimed</t>
  </si>
  <si>
    <t>FE Rate Claimed</t>
  </si>
  <si>
    <t>Time Claimed</t>
  </si>
  <si>
    <t>Time Allowed</t>
  </si>
  <si>
    <t>FE Grade Allowed</t>
  </si>
  <si>
    <t>FE Grade Claimed</t>
  </si>
  <si>
    <t>Profit Costs Claimed</t>
  </si>
  <si>
    <t>Profit Costs Allowed</t>
  </si>
  <si>
    <t>VAT Allowed</t>
  </si>
  <si>
    <t>VAT Claimed</t>
  </si>
  <si>
    <t>C10</t>
  </si>
  <si>
    <t>C11</t>
  </si>
  <si>
    <t>Billable travel and waiting time</t>
  </si>
  <si>
    <t>C12</t>
  </si>
  <si>
    <t>Bill of costs</t>
  </si>
  <si>
    <t>Bank Fees</t>
  </si>
  <si>
    <t>Draftsman Fees</t>
  </si>
  <si>
    <t xml:space="preserve">Internal Solicitor Fees </t>
  </si>
  <si>
    <t>External Solicitor Fees</t>
  </si>
  <si>
    <t>Findings</t>
  </si>
  <si>
    <t>Code</t>
  </si>
  <si>
    <t>Finding</t>
  </si>
  <si>
    <t>Finding Code</t>
  </si>
  <si>
    <t>Finding Text</t>
  </si>
  <si>
    <t>Fee Earners &amp; Rates</t>
  </si>
  <si>
    <t>Parts</t>
  </si>
  <si>
    <t>Summary By Activity</t>
  </si>
  <si>
    <t>Grand Total</t>
  </si>
  <si>
    <t>FE</t>
  </si>
  <si>
    <t>FE Name</t>
  </si>
  <si>
    <t>FE Status</t>
  </si>
  <si>
    <t>FE Grade</t>
  </si>
  <si>
    <t>Assessor's Comments:</t>
  </si>
  <si>
    <t>Claimed Profit Costs</t>
  </si>
  <si>
    <t>Claimed VAT</t>
  </si>
  <si>
    <t>Allowed Profit Costs</t>
  </si>
  <si>
    <t>Allowed VAT</t>
  </si>
  <si>
    <t>Summary Of Communications</t>
  </si>
  <si>
    <t>Claimed Time</t>
  </si>
  <si>
    <t>Allowed Time</t>
  </si>
  <si>
    <t>Assessor's Comments</t>
  </si>
  <si>
    <t>Disbs Claimed</t>
  </si>
  <si>
    <t>Disbs Allowed</t>
  </si>
  <si>
    <t>OPG Fee</t>
  </si>
  <si>
    <t>Office copy</t>
  </si>
  <si>
    <t>Courier charges</t>
  </si>
  <si>
    <t>Land Registry Fee</t>
  </si>
  <si>
    <t>Other  Disbursements</t>
  </si>
  <si>
    <t>D10</t>
  </si>
  <si>
    <t>D11</t>
  </si>
  <si>
    <t>D12</t>
  </si>
  <si>
    <t>D13</t>
  </si>
  <si>
    <t>Background Information</t>
  </si>
  <si>
    <t>Values</t>
  </si>
  <si>
    <t>Bill Summary</t>
  </si>
  <si>
    <t>Claimed</t>
  </si>
  <si>
    <t>Allowed</t>
  </si>
  <si>
    <t>Profit Costs</t>
  </si>
  <si>
    <t>VAT</t>
  </si>
  <si>
    <t>Disbursements</t>
  </si>
  <si>
    <t>Assessment Fee</t>
  </si>
  <si>
    <t>Provisionally assessed:</t>
  </si>
  <si>
    <t>By Costs Officer</t>
  </si>
  <si>
    <t>IN THE COURT OF PROTECTION</t>
  </si>
  <si>
    <t>Claim No</t>
  </si>
  <si>
    <t>MENTAL CAPACITY ACT 2005</t>
  </si>
  <si>
    <t>SCCO Reference</t>
  </si>
  <si>
    <t>PATIENT:</t>
  </si>
  <si>
    <t xml:space="preserve">PLEASE COMPLETE THE SUMMARY BELOW BEFORE SUBMITTING YOUR BILL FOR A CERTIFICATE. </t>
  </si>
  <si>
    <t>FAILURE TO COMPLETE THE SUMMARY, WILL RESULT IN YOUR BILL BEING RETURNED.</t>
  </si>
  <si>
    <t>Total Costs</t>
  </si>
  <si>
    <t>(excluding assessment fee)</t>
  </si>
  <si>
    <t xml:space="preserve">Amount of Original Bill </t>
  </si>
  <si>
    <r>
      <t xml:space="preserve">- </t>
    </r>
    <r>
      <rPr>
        <b/>
        <sz val="11"/>
        <rFont val="Arial"/>
      </rPr>
      <t xml:space="preserve">Amount Disallowed </t>
    </r>
  </si>
  <si>
    <t xml:space="preserve">Allowed Amount </t>
  </si>
  <si>
    <t>Cost of  Assessment</t>
  </si>
  <si>
    <t xml:space="preserve">If required by the Cost Officer to serve the bill on interested party/parties please give date of service. </t>
  </si>
  <si>
    <t>Final Costs Certificate</t>
  </si>
  <si>
    <t>In the High Court of Justice</t>
  </si>
  <si>
    <t>Senior Courts Costs Office</t>
  </si>
  <si>
    <t>S.C.C.O. Ref:</t>
  </si>
  <si>
    <t>Sent from: Court of Protection</t>
  </si>
  <si>
    <t>Case No.</t>
  </si>
  <si>
    <t>Patient/Donor</t>
  </si>
  <si>
    <t>Solicitor's Ref.</t>
  </si>
  <si>
    <t>Costs Officer</t>
  </si>
  <si>
    <t>has assessed the total costs at</t>
  </si>
  <si>
    <t xml:space="preserve">inclusive of </t>
  </si>
  <si>
    <t>V.A.T.</t>
  </si>
  <si>
    <t>(including</t>
  </si>
  <si>
    <t>for the costs of the detailed  assessment)</t>
  </si>
  <si>
    <t>The Senior Courts Costs Office, Court of Protection Section, Thomas More Building, Royal Courts of Justice, Strand, London, WC2A 2LL is open between 10.00 a.m. and 4.30 p.m. Monday to Friday. When corresponding with the court, please address forms and letters to the Court Manager and quote the SCCO reference number.</t>
  </si>
  <si>
    <t>OPG105 overall figure of estimated costs for this period (if general management):</t>
  </si>
  <si>
    <t>Activity Sort Order</t>
  </si>
  <si>
    <t>Party</t>
  </si>
  <si>
    <t>No</t>
  </si>
  <si>
    <t>(blank)</t>
  </si>
  <si>
    <t>Bill Detail (print)</t>
  </si>
  <si>
    <t>C01</t>
  </si>
  <si>
    <t>C02</t>
  </si>
  <si>
    <t>C03</t>
  </si>
  <si>
    <t>C04</t>
  </si>
  <si>
    <t>C05</t>
  </si>
  <si>
    <t>C06</t>
  </si>
  <si>
    <t>C07</t>
  </si>
  <si>
    <t>C08</t>
  </si>
  <si>
    <t>C09</t>
  </si>
  <si>
    <t>D01</t>
  </si>
  <si>
    <t>D02</t>
  </si>
  <si>
    <t>D03</t>
  </si>
  <si>
    <t>D04</t>
  </si>
  <si>
    <t>D05</t>
  </si>
  <si>
    <t>D06</t>
  </si>
  <si>
    <t>D07</t>
  </si>
  <si>
    <t>D08</t>
  </si>
  <si>
    <t>D09</t>
  </si>
  <si>
    <t>Directions/comments/subject to:</t>
  </si>
  <si>
    <t>Arranging electronic payment</t>
  </si>
  <si>
    <t>Arranging cheque payment</t>
  </si>
  <si>
    <t>Summary By Fee Earner Grade</t>
  </si>
  <si>
    <t>Have you complied with the Costs officer’s directions, if any?
(if not please give reasons)</t>
  </si>
  <si>
    <t xml:space="preserve"> </t>
  </si>
  <si>
    <t>CHRONOLOGY (where required)</t>
  </si>
  <si>
    <t>Details</t>
  </si>
  <si>
    <t>Non Welfare Cases - Value and breakdown of P's assets (if known)</t>
  </si>
  <si>
    <t>Personal Attendances</t>
  </si>
  <si>
    <t>Timed Telephone Calls</t>
  </si>
  <si>
    <t>Telephone Calls</t>
  </si>
  <si>
    <t>Timed Letters</t>
  </si>
  <si>
    <t>Letters</t>
  </si>
  <si>
    <t>Enclosure Letters</t>
  </si>
  <si>
    <t>Hearing Attendances</t>
  </si>
  <si>
    <t>Expert Fee</t>
  </si>
  <si>
    <t>Profit Allowed</t>
  </si>
  <si>
    <t>Profit Claimed</t>
  </si>
  <si>
    <t>Disbs. Claimed</t>
  </si>
  <si>
    <t>Disbs. Allowed</t>
  </si>
  <si>
    <t xml:space="preserve">Time Allowed </t>
  </si>
  <si>
    <t xml:space="preserve">Time Claimed </t>
  </si>
  <si>
    <t>FE Rate Effective From</t>
  </si>
  <si>
    <t>OPG Case No.</t>
  </si>
  <si>
    <t xml:space="preserve">MENTAL CAPACITY ACT 2005 </t>
  </si>
  <si>
    <t>SCCO Reference:</t>
  </si>
  <si>
    <t>(Complete if known)</t>
  </si>
  <si>
    <t>IN THE MATTER OF</t>
  </si>
  <si>
    <t>(A Protected Party)</t>
  </si>
  <si>
    <t>Solicitor's Name</t>
  </si>
  <si>
    <t>Address</t>
  </si>
  <si>
    <t>Solicitor's Reference</t>
  </si>
  <si>
    <t>Email</t>
  </si>
  <si>
    <t>(for return of assessed bill)</t>
  </si>
  <si>
    <t>VAT No.</t>
  </si>
  <si>
    <t>Z1</t>
  </si>
  <si>
    <t>Blended Rate</t>
  </si>
  <si>
    <t>Z2</t>
  </si>
  <si>
    <t>Payroll Rate</t>
  </si>
  <si>
    <t>Z3</t>
  </si>
  <si>
    <t>Non-Fee Earner Rate</t>
  </si>
  <si>
    <t>I certify that:</t>
  </si>
  <si>
    <t>The bill is both accurate and complete</t>
  </si>
  <si>
    <t>No payments have been made by any paying party on account of costs included in the bill</t>
  </si>
  <si>
    <t>or</t>
  </si>
  <si>
    <t>Payments have been made on account of costs included in this bill of costs in the total sum of</t>
  </si>
  <si>
    <t>All disbursements listed in this bill which individually do not exceed £500 (other than those relating to Counsel’s fees) have been duly discharged.</t>
  </si>
  <si>
    <t>We certify that fixed costs have not been taken for any work claimed herein</t>
  </si>
  <si>
    <t>Name</t>
  </si>
  <si>
    <t>Firm</t>
  </si>
  <si>
    <t>POST ASSESSMENT CERTIFICATES</t>
  </si>
  <si>
    <t>I certify that the castings of this bill are correct</t>
  </si>
  <si>
    <t>To the Deputy's solicitors</t>
  </si>
  <si>
    <t>In accordance with the Order dated (insert date) / General Direction of The Court of Protection dated 19 November 1982 (delete as appropriate)</t>
  </si>
  <si>
    <t>Upon the                                   filing a completed bill of costs in respect of  [complete as appropriate e.g. general management for the period                                            to                                        / an order for sale / a statutory will etc.]</t>
  </si>
  <si>
    <t>Detailed Bill of costs of                                 in respect of                                                                                         to be assessed on the standard basis pursuant to the                                                                        dated</t>
  </si>
  <si>
    <t>(Insert Date)</t>
  </si>
  <si>
    <t>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</si>
</sst>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0.00_);_(* \(#,##0.00\);_(* &quot;-&quot;??_);_(@_)"/>
    <numFmt numFmtId="165" formatCode="&quot;£&quot;#,##0.00"/>
    <numFmt numFmtId="166" formatCode="0.00_ ;[Red]\-0.00\ ;\-"/>
    <numFmt numFmtId="167" formatCode="#,##0.00;[Red]\-#,##0.00;&quot;&quot;"/>
    <numFmt numFmtId="168" formatCode="\-_-* #,##0.00_-;\-* #,##0.00_-;_-* &quot;-&quot;??_-;_-@_-"/>
    <numFmt numFmtId="169" formatCode="0.00_ ;[Red]\-0.00\ ;"/>
  </numFmts>
  <fonts count="6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indexed="8"/>
      <name val="Calibri"/>
      <family val="2"/>
    </font>
    <font>
      <sz val="10"/>
      <color indexed="8"/>
      <name val="Arial"/>
      <family val="2"/>
    </font>
    <font>
      <sz val="10"/>
      <name val="Arial"/>
      <family val="2"/>
    </font>
    <font>
      <sz val="10"/>
      <color indexed="8"/>
      <name val="Arial"/>
      <family val="2"/>
    </font>
    <font>
      <sz val="12"/>
      <color indexed="8"/>
      <name val="Calibri"/>
      <family val="2"/>
    </font>
    <font>
      <sz val="8"/>
      <name val="Arial"/>
      <family val="2"/>
    </font>
    <font>
      <sz val="11"/>
      <color theme="1"/>
      <name val="Calibri"/>
      <family val="2"/>
      <scheme val="minor"/>
    </font>
    <font>
      <sz val="10"/>
      <color theme="1"/>
      <name val="Arial"/>
      <family val="2"/>
    </font>
    <font>
      <sz val="12"/>
      <color theme="1"/>
      <name val="Calibri"/>
      <family val="2"/>
    </font>
    <font>
      <sz val="11"/>
      <color theme="1"/>
      <name val="Calibri"/>
      <family val="2"/>
    </font>
    <font>
      <sz val="12"/>
      <color theme="1"/>
      <name val="Calibri"/>
      <family val="2"/>
      <scheme val="minor"/>
    </font>
    <font>
      <sz val="12"/>
      <color theme="1"/>
      <name val="Arial"/>
      <family val="2"/>
    </font>
    <font>
      <b/>
      <sz val="12"/>
      <color theme="1"/>
      <name val="Calibri"/>
      <family val="2"/>
    </font>
    <font>
      <sz val="14"/>
      <color indexed="8"/>
      <name val="Calibri"/>
      <family val="2"/>
    </font>
    <font>
      <b/>
      <sz val="11"/>
      <color theme="1"/>
      <name val="Calibri"/>
      <family val="2"/>
      <scheme val="minor"/>
    </font>
    <font>
      <sz val="14"/>
      <name val="Calibri"/>
      <family val="2"/>
      <scheme val="minor"/>
    </font>
    <font>
      <b/>
      <sz val="16"/>
      <color theme="1"/>
      <name val="Calibri"/>
      <family val="2"/>
    </font>
    <font>
      <b/>
      <sz val="16"/>
      <color indexed="8"/>
      <name val="Calibri"/>
      <family val="2"/>
    </font>
    <font>
      <b/>
      <u/>
      <sz val="14"/>
      <color theme="1"/>
      <name val="Calibri"/>
      <family val="2"/>
      <scheme val="minor"/>
    </font>
    <font>
      <b/>
      <u/>
      <sz val="14"/>
      <color theme="1"/>
      <name val="Arial"/>
      <family val="2"/>
    </font>
    <font>
      <b/>
      <u/>
      <sz val="12"/>
      <color theme="1"/>
      <name val="Calibri"/>
      <family val="2"/>
      <scheme val="minor"/>
    </font>
    <font>
      <b/>
      <sz val="14"/>
      <color indexed="8"/>
      <name val="Calibri"/>
      <family val="2"/>
    </font>
    <font>
      <sz val="11"/>
      <name val="Calibri"/>
      <family val="2"/>
      <scheme val="minor"/>
    </font>
    <font>
      <b/>
      <sz val="11"/>
      <name val="Calibri"/>
      <family val="2"/>
      <scheme val="minor"/>
    </font>
    <font>
      <sz val="10"/>
      <color theme="1"/>
      <name val="Calibri"/>
      <family val="2"/>
      <scheme val="minor"/>
    </font>
    <font>
      <sz val="16"/>
      <color theme="1"/>
      <name val="Calibri"/>
      <family val="2"/>
      <scheme val="minor"/>
    </font>
    <font>
      <b/>
      <sz val="16"/>
      <color theme="1"/>
      <name val="Calibri"/>
      <family val="2"/>
      <scheme val="minor"/>
    </font>
    <font>
      <b/>
      <sz val="10"/>
      <color indexed="8"/>
      <name val="Calibri"/>
      <family val="2"/>
      <scheme val="minor"/>
    </font>
    <font>
      <sz val="10"/>
      <color indexed="8"/>
      <name val="Calibri"/>
      <family val="2"/>
      <scheme val="minor"/>
    </font>
    <font>
      <sz val="10"/>
      <color indexed="8"/>
      <name val="Calibri"/>
      <family val="2"/>
    </font>
    <font>
      <b/>
      <sz val="14"/>
      <name val="Calibri"/>
      <family val="2"/>
      <scheme val="minor"/>
    </font>
    <font>
      <sz val="14"/>
      <color theme="1"/>
      <name val="Calibri"/>
      <family val="2"/>
      <scheme val="minor"/>
    </font>
    <font>
      <sz val="11"/>
      <color rgb="FF000000"/>
      <name val="Calibri"/>
      <family val="2"/>
    </font>
    <font>
      <sz val="11"/>
      <color rgb="FFFF0000"/>
      <name val="Calibri"/>
      <family val="2"/>
      <scheme val="minor"/>
    </font>
    <font>
      <b/>
      <sz val="10"/>
      <color theme="1"/>
      <name val="Arial"/>
      <family val="2"/>
    </font>
    <font>
      <b/>
      <sz val="12"/>
      <color theme="1"/>
      <name val="Arial"/>
      <family val="2"/>
    </font>
    <font>
      <sz val="14"/>
      <color theme="1"/>
      <name val="Arial"/>
      <family val="2"/>
    </font>
    <font>
      <sz val="8"/>
      <color theme="1"/>
      <name val="Arial"/>
      <family val="2"/>
    </font>
    <font>
      <sz val="8"/>
      <color theme="1"/>
      <name val="Calibri"/>
      <family val="2"/>
      <scheme val="minor"/>
    </font>
    <font>
      <b/>
      <sz val="12"/>
      <color theme="1"/>
      <name val="Calibri"/>
      <family val="2"/>
      <scheme val="minor"/>
    </font>
    <font>
      <b/>
      <sz val="8"/>
      <color theme="1"/>
      <name val="Calibri"/>
      <family val="2"/>
      <scheme val="minor"/>
    </font>
    <font>
      <b/>
      <sz val="14"/>
      <color theme="1"/>
      <name val="Calibri"/>
      <family val="2"/>
      <scheme val="minor"/>
    </font>
    <font>
      <i/>
      <sz val="11"/>
      <color theme="1"/>
      <name val="Calibri"/>
      <family val="2"/>
      <scheme val="minor"/>
    </font>
    <font>
      <i/>
      <sz val="10"/>
      <color theme="1"/>
      <name val="Arial"/>
      <family val="2"/>
    </font>
    <font>
      <sz val="11"/>
      <name val="Calibri"/>
      <family val="2"/>
    </font>
    <font>
      <b/>
      <sz val="12"/>
      <color indexed="8"/>
      <name val="Calibri"/>
      <family val="2"/>
      <scheme val="minor"/>
    </font>
    <font>
      <b/>
      <i/>
      <sz val="14"/>
      <name val="Calibri"/>
      <family val="2"/>
      <scheme val="minor"/>
    </font>
    <font>
      <b/>
      <sz val="11"/>
      <name val="Arial"/>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rgb="FFFF0000"/>
      </left>
      <right style="thin">
        <color rgb="FFFF0000"/>
      </right>
      <top/>
      <bottom/>
      <diagonal/>
    </border>
    <border>
      <left style="thin">
        <color indexed="64"/>
      </left>
      <right style="thin">
        <color indexed="64"/>
      </right>
      <top/>
      <bottom/>
      <diagonal/>
    </border>
    <border>
      <left style="thin">
        <color rgb="FFFF0000"/>
      </left>
      <right style="thin">
        <color rgb="FFFF0000"/>
      </right>
      <top/>
      <bottom/>
      <diagonal/>
    </border>
    <border>
      <left style="thin">
        <color rgb="FFFF0000"/>
      </left>
      <right style="double">
        <color rgb="FFFF0000"/>
      </right>
      <top/>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double">
        <color rgb="FFFF0000"/>
      </left>
      <right style="thin">
        <color rgb="FFFF0000"/>
      </right>
      <top style="thin">
        <color theme="0" tint="-0.14996795556505021"/>
      </top>
      <bottom style="thin">
        <color theme="0" tint="-0.14996795556505021"/>
      </bottom>
      <diagonal/>
    </border>
    <border>
      <left style="thin">
        <color rgb="FFFF0000"/>
      </left>
      <right style="double">
        <color rgb="FFFF0000"/>
      </right>
      <top style="thin">
        <color theme="0" tint="-0.14996795556505021"/>
      </top>
      <bottom style="thin">
        <color theme="0" tint="-0.14996795556505021"/>
      </bottom>
      <diagonal/>
    </border>
    <border>
      <left style="double">
        <color rgb="FFFF0000"/>
      </left>
      <right style="double">
        <color rgb="FFFF0000"/>
      </right>
      <top/>
      <bottom/>
      <diagonal/>
    </border>
    <border>
      <left style="double">
        <color rgb="FFFF0000"/>
      </left>
      <right style="double">
        <color rgb="FFFF0000"/>
      </right>
      <top style="thin">
        <color rgb="FFFF0000"/>
      </top>
      <bottom/>
      <diagonal/>
    </border>
    <border>
      <left style="double">
        <color rgb="FFFF0000"/>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double">
        <color rgb="FFFF0000"/>
      </left>
      <right style="thin">
        <color rgb="FFFF0000"/>
      </right>
      <top style="thin">
        <color indexed="64"/>
      </top>
      <bottom style="thin">
        <color theme="0" tint="-0.14996795556505021"/>
      </bottom>
      <diagonal/>
    </border>
    <border>
      <left style="thin">
        <color rgb="FFFF0000"/>
      </left>
      <right style="double">
        <color rgb="FFFF0000"/>
      </right>
      <top style="thin">
        <color indexed="64"/>
      </top>
      <bottom style="thin">
        <color theme="0" tint="-0.14996795556505021"/>
      </bottom>
      <diagonal/>
    </border>
    <border>
      <left style="thin">
        <color indexed="64"/>
      </left>
      <right/>
      <top style="thin">
        <color theme="0" tint="-0.14996795556505021"/>
      </top>
      <bottom/>
      <diagonal/>
    </border>
    <border>
      <left style="double">
        <color rgb="FFFF0000"/>
      </left>
      <right style="thin">
        <color rgb="FFFF0000"/>
      </right>
      <top style="thin">
        <color theme="0" tint="-0.14996795556505021"/>
      </top>
      <bottom/>
      <diagonal/>
    </border>
    <border>
      <left style="thin">
        <color rgb="FFFF0000"/>
      </left>
      <right style="double">
        <color rgb="FFFF0000"/>
      </right>
      <top style="thin">
        <color theme="0" tint="-0.14996795556505021"/>
      </top>
      <bottom/>
      <diagonal/>
    </border>
    <border>
      <left style="thin">
        <color indexed="64"/>
      </left>
      <right/>
      <top style="thick">
        <color indexed="64"/>
      </top>
      <bottom style="thin">
        <color theme="0" tint="-0.14996795556505021"/>
      </bottom>
      <diagonal/>
    </border>
    <border>
      <left style="double">
        <color rgb="FFFF0000"/>
      </left>
      <right style="thin">
        <color rgb="FFFF0000"/>
      </right>
      <top style="thick">
        <color indexed="64"/>
      </top>
      <bottom style="thin">
        <color theme="0" tint="-0.14996795556505021"/>
      </bottom>
      <diagonal/>
    </border>
    <border>
      <left style="thin">
        <color rgb="FFFF0000"/>
      </left>
      <right style="double">
        <color rgb="FFFF0000"/>
      </right>
      <top style="thick">
        <color indexed="64"/>
      </top>
      <bottom style="thin">
        <color theme="0" tint="-0.14996795556505021"/>
      </bottom>
      <diagonal/>
    </border>
    <border>
      <left style="thin">
        <color indexed="64"/>
      </left>
      <right/>
      <top style="thin">
        <color theme="0" tint="-0.14996795556505021"/>
      </top>
      <bottom style="thick">
        <color indexed="64"/>
      </bottom>
      <diagonal/>
    </border>
    <border>
      <left style="double">
        <color rgb="FFFF0000"/>
      </left>
      <right style="thin">
        <color rgb="FFFF0000"/>
      </right>
      <top/>
      <bottom style="thin">
        <color indexed="64"/>
      </bottom>
      <diagonal/>
    </border>
    <border>
      <left style="thin">
        <color rgb="FFFF0000"/>
      </left>
      <right style="double">
        <color rgb="FFFF0000"/>
      </right>
      <top/>
      <bottom style="thin">
        <color indexed="64"/>
      </bottom>
      <diagonal/>
    </border>
    <border>
      <left/>
      <right style="thin">
        <color rgb="FFFF0000"/>
      </right>
      <top/>
      <bottom/>
      <diagonal/>
    </border>
    <border>
      <left style="thin">
        <color rgb="FFFF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FF0000"/>
      </left>
      <right style="thin">
        <color rgb="FFFF0000"/>
      </right>
      <top style="thin">
        <color indexed="64"/>
      </top>
      <bottom style="thin">
        <color indexed="64"/>
      </bottom>
      <diagonal/>
    </border>
    <border>
      <left style="thin">
        <color rgb="FFFF0000"/>
      </left>
      <right style="double">
        <color rgb="FFFF0000"/>
      </right>
      <top style="thin">
        <color indexed="64"/>
      </top>
      <bottom style="thin">
        <color indexed="64"/>
      </bottom>
      <diagonal/>
    </border>
  </borders>
  <cellStyleXfs count="144">
    <xf numFmtId="0" fontId="0" fillId="0" borderId="0"/>
    <xf numFmtId="164" fontId="17" fillId="0" borderId="0" applyFont="0" applyFill="0" applyBorder="0" applyAlignment="0" applyProtection="0"/>
    <xf numFmtId="0" fontId="18" fillId="0" borderId="0">
      <alignment vertical="top"/>
    </xf>
    <xf numFmtId="0" fontId="2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4" fillId="0" borderId="0"/>
    <xf numFmtId="0" fontId="21" fillId="0" borderId="0"/>
    <xf numFmtId="0" fontId="1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xf numFmtId="0" fontId="21" fillId="0" borderId="0"/>
    <xf numFmtId="0" fontId="21" fillId="0" borderId="0"/>
    <xf numFmtId="0" fontId="17" fillId="0" borderId="0"/>
    <xf numFmtId="0" fontId="21" fillId="0" borderId="0"/>
    <xf numFmtId="0" fontId="21" fillId="0" borderId="0"/>
    <xf numFmtId="0" fontId="21" fillId="0" borderId="0"/>
    <xf numFmtId="0" fontId="22" fillId="0" borderId="0"/>
    <xf numFmtId="0" fontId="21" fillId="0" borderId="0"/>
    <xf numFmtId="0" fontId="21" fillId="0" borderId="0"/>
    <xf numFmtId="0" fontId="17" fillId="0" borderId="0"/>
    <xf numFmtId="0" fontId="17" fillId="0" borderId="0"/>
    <xf numFmtId="0" fontId="21" fillId="0" borderId="0"/>
    <xf numFmtId="0" fontId="24" fillId="0" borderId="0"/>
    <xf numFmtId="0" fontId="21" fillId="0" borderId="0"/>
    <xf numFmtId="0" fontId="21" fillId="0" borderId="0"/>
    <xf numFmtId="0" fontId="21" fillId="0" borderId="0"/>
    <xf numFmtId="0" fontId="21" fillId="0" borderId="0"/>
    <xf numFmtId="0" fontId="21" fillId="0" borderId="0"/>
    <xf numFmtId="0" fontId="21" fillId="0" borderId="0"/>
    <xf numFmtId="9" fontId="16" fillId="0" borderId="0" applyFont="0" applyFill="0" applyBorder="0" applyAlignment="0" applyProtection="0"/>
    <xf numFmtId="0" fontId="13" fillId="0" borderId="0"/>
    <xf numFmtId="0" fontId="12" fillId="0" borderId="0"/>
    <xf numFmtId="0" fontId="12" fillId="0" borderId="0"/>
    <xf numFmtId="43" fontId="17" fillId="0" borderId="0" applyFont="0" applyFill="0" applyBorder="0" applyAlignment="0" applyProtection="0"/>
    <xf numFmtId="0" fontId="16"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2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ont="0" applyFill="0" applyBorder="0" applyAlignment="0" applyProtection="0"/>
  </cellStyleXfs>
  <cellXfs count="314">
    <xf numFmtId="0" fontId="0" fillId="0" borderId="0" xfId="0"/>
    <xf numFmtId="0" fontId="14" fillId="0" borderId="0" xfId="0" applyFont="1" applyBorder="1" applyAlignment="1">
      <alignment vertical="top" wrapText="1"/>
    </xf>
    <xf numFmtId="0" fontId="19" fillId="0" borderId="0" xfId="0" applyFont="1" applyFill="1" applyBorder="1" applyAlignment="1">
      <alignment vertical="top" wrapText="1"/>
    </xf>
    <xf numFmtId="0" fontId="28" fillId="5" borderId="0" xfId="0" applyFont="1" applyFill="1" applyBorder="1" applyAlignment="1">
      <alignment horizontal="left"/>
    </xf>
    <xf numFmtId="0" fontId="28" fillId="5" borderId="0" xfId="0" applyFont="1" applyFill="1" applyBorder="1" applyAlignment="1">
      <alignment wrapText="1"/>
    </xf>
    <xf numFmtId="0" fontId="28" fillId="5" borderId="0" xfId="4" applyFont="1" applyFill="1" applyAlignment="1">
      <alignment wrapText="1"/>
    </xf>
    <xf numFmtId="0" fontId="19" fillId="5" borderId="0" xfId="0" applyFont="1" applyFill="1" applyBorder="1" applyAlignment="1">
      <alignment horizontal="center" vertical="top" wrapText="1"/>
    </xf>
    <xf numFmtId="0" fontId="19" fillId="5" borderId="0" xfId="0" applyFont="1" applyFill="1" applyBorder="1" applyAlignment="1">
      <alignment vertical="top" wrapText="1"/>
    </xf>
    <xf numFmtId="0" fontId="14" fillId="5" borderId="0" xfId="0" applyFont="1" applyFill="1" applyBorder="1" applyAlignment="1">
      <alignment vertical="top" wrapText="1"/>
    </xf>
    <xf numFmtId="0" fontId="23" fillId="0" borderId="0" xfId="0" applyFont="1" applyFill="1" applyBorder="1" applyAlignment="1">
      <alignment vertical="top" wrapText="1"/>
    </xf>
    <xf numFmtId="0" fontId="27" fillId="0" borderId="0" xfId="0" applyFont="1" applyFill="1" applyBorder="1" applyAlignment="1">
      <alignment horizontal="center" vertical="top" wrapText="1"/>
    </xf>
    <xf numFmtId="165" fontId="19" fillId="0" borderId="0" xfId="0" applyNumberFormat="1" applyFont="1" applyFill="1" applyBorder="1" applyAlignment="1">
      <alignment vertical="top" wrapText="1"/>
    </xf>
    <xf numFmtId="0" fontId="27" fillId="0" borderId="0" xfId="0" applyFont="1" applyFill="1" applyBorder="1" applyAlignment="1">
      <alignment vertical="top" wrapText="1"/>
    </xf>
    <xf numFmtId="0" fontId="29" fillId="3" borderId="0" xfId="0" applyFont="1" applyFill="1" applyBorder="1" applyAlignment="1">
      <alignment horizontal="left" vertical="top" wrapText="1"/>
    </xf>
    <xf numFmtId="0" fontId="14" fillId="0" borderId="0" xfId="0" applyFont="1" applyFill="1" applyBorder="1" applyAlignment="1">
      <alignment vertical="top" wrapText="1"/>
    </xf>
    <xf numFmtId="0" fontId="29" fillId="2" borderId="3" xfId="0" applyFont="1" applyFill="1" applyBorder="1" applyAlignment="1">
      <alignment horizontal="left" vertical="top" wrapText="1"/>
    </xf>
    <xf numFmtId="0" fontId="34" fillId="0" borderId="0" xfId="0" applyFont="1" applyAlignment="1">
      <alignment horizontal="center" vertical="top" wrapText="1"/>
    </xf>
    <xf numFmtId="0" fontId="29" fillId="3" borderId="0" xfId="0" applyFont="1" applyFill="1" applyBorder="1" applyAlignment="1">
      <alignment horizontal="center" vertical="top" wrapText="1"/>
    </xf>
    <xf numFmtId="0" fontId="14" fillId="0" borderId="0" xfId="0" applyFont="1" applyBorder="1" applyAlignment="1">
      <alignment horizontal="center" vertical="top" wrapText="1"/>
    </xf>
    <xf numFmtId="0" fontId="0" fillId="0" borderId="0" xfId="0" applyAlignment="1">
      <alignment vertical="top" wrapText="1"/>
    </xf>
    <xf numFmtId="0" fontId="14" fillId="5" borderId="0" xfId="0" applyFont="1" applyFill="1" applyBorder="1" applyAlignment="1">
      <alignment horizontal="right" vertical="top" wrapText="1"/>
    </xf>
    <xf numFmtId="0" fontId="29" fillId="2" borderId="3" xfId="0" applyFont="1" applyFill="1" applyBorder="1" applyAlignment="1">
      <alignment horizontal="center" vertical="top" wrapText="1"/>
    </xf>
    <xf numFmtId="0" fontId="19" fillId="5" borderId="0" xfId="0" applyFont="1" applyFill="1" applyBorder="1" applyAlignment="1">
      <alignment vertical="top" wrapText="1"/>
    </xf>
    <xf numFmtId="0" fontId="19" fillId="5" borderId="0" xfId="0" applyFont="1" applyFill="1" applyBorder="1" applyAlignment="1">
      <alignment horizontal="center" vertical="top"/>
    </xf>
    <xf numFmtId="10" fontId="19" fillId="0" borderId="0" xfId="0" applyNumberFormat="1" applyFont="1" applyFill="1" applyBorder="1" applyAlignment="1">
      <alignment horizontal="center" vertical="top"/>
    </xf>
    <xf numFmtId="0" fontId="23" fillId="0" borderId="0" xfId="0" applyFont="1" applyFill="1" applyBorder="1" applyAlignment="1">
      <alignment vertical="top"/>
    </xf>
    <xf numFmtId="2" fontId="23" fillId="0" borderId="0" xfId="0" applyNumberFormat="1" applyFont="1" applyFill="1" applyBorder="1" applyAlignment="1">
      <alignment vertical="top"/>
    </xf>
    <xf numFmtId="0" fontId="26" fillId="0" borderId="0" xfId="0" applyFont="1"/>
    <xf numFmtId="0" fontId="15"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0" fillId="0" borderId="0" xfId="0" applyFont="1"/>
    <xf numFmtId="0" fontId="11" fillId="0" borderId="0" xfId="0" applyFont="1"/>
    <xf numFmtId="0" fontId="39" fillId="0" borderId="0" xfId="0" applyFont="1"/>
    <xf numFmtId="0" fontId="41" fillId="0" borderId="0" xfId="0" applyFont="1" applyAlignment="1">
      <alignment horizontal="center" vertical="top"/>
    </xf>
    <xf numFmtId="0" fontId="42" fillId="0" borderId="9" xfId="31" applyNumberFormat="1" applyFont="1" applyFill="1" applyBorder="1" applyAlignment="1">
      <alignment vertical="top" wrapText="1"/>
    </xf>
    <xf numFmtId="0" fontId="42" fillId="0" borderId="12" xfId="0" applyNumberFormat="1" applyFont="1" applyFill="1" applyBorder="1" applyAlignment="1">
      <alignment vertical="top" wrapText="1"/>
    </xf>
    <xf numFmtId="0" fontId="42" fillId="0" borderId="6" xfId="0" applyNumberFormat="1" applyFont="1" applyFill="1" applyBorder="1" applyAlignment="1">
      <alignment vertical="top" wrapText="1"/>
    </xf>
    <xf numFmtId="0" fontId="42" fillId="0" borderId="11" xfId="0" applyNumberFormat="1" applyFont="1" applyFill="1" applyBorder="1" applyAlignment="1">
      <alignment vertical="top" wrapText="1"/>
    </xf>
    <xf numFmtId="0" fontId="42" fillId="0" borderId="14" xfId="0" applyNumberFormat="1" applyFont="1" applyFill="1" applyBorder="1" applyAlignment="1">
      <alignment vertical="top" wrapText="1"/>
    </xf>
    <xf numFmtId="0" fontId="42" fillId="0" borderId="0" xfId="0" applyNumberFormat="1" applyFont="1" applyFill="1" applyBorder="1" applyAlignment="1">
      <alignment vertical="top" wrapText="1"/>
    </xf>
    <xf numFmtId="0" fontId="43" fillId="5" borderId="0" xfId="0" applyFont="1" applyFill="1" applyBorder="1" applyAlignment="1">
      <alignment vertical="top"/>
    </xf>
    <xf numFmtId="10" fontId="43" fillId="5" borderId="0" xfId="0" applyNumberFormat="1" applyFont="1" applyFill="1" applyBorder="1" applyAlignment="1">
      <alignment horizontal="left" vertical="top" wrapText="1"/>
    </xf>
    <xf numFmtId="0" fontId="0" fillId="5" borderId="0" xfId="0" applyFont="1" applyFill="1" applyAlignment="1">
      <alignment wrapText="1"/>
    </xf>
    <xf numFmtId="14" fontId="43" fillId="5" borderId="0" xfId="0" applyNumberFormat="1" applyFont="1" applyFill="1" applyBorder="1" applyAlignment="1">
      <alignment horizontal="right" vertical="top"/>
    </xf>
    <xf numFmtId="49" fontId="43" fillId="5" borderId="0" xfId="0" applyNumberFormat="1" applyFont="1" applyFill="1" applyBorder="1" applyAlignment="1" applyProtection="1">
      <alignment vertical="top" wrapText="1"/>
      <protection locked="0"/>
    </xf>
    <xf numFmtId="0" fontId="43" fillId="5" borderId="0" xfId="0" applyFont="1" applyFill="1" applyBorder="1" applyAlignment="1">
      <alignment vertical="top" wrapText="1"/>
    </xf>
    <xf numFmtId="43" fontId="43" fillId="5" borderId="0" xfId="0" applyNumberFormat="1" applyFont="1" applyFill="1" applyBorder="1" applyAlignment="1">
      <alignment vertical="top"/>
    </xf>
    <xf numFmtId="0" fontId="0" fillId="5" borderId="0" xfId="0" applyFont="1" applyFill="1" applyAlignment="1">
      <alignment horizontal="right" wrapText="1"/>
    </xf>
    <xf numFmtId="0" fontId="0" fillId="0" borderId="0" xfId="0" applyFont="1" applyAlignment="1">
      <alignment wrapText="1"/>
    </xf>
    <xf numFmtId="0" fontId="0" fillId="0" borderId="0" xfId="0" applyFont="1" applyAlignment="1"/>
    <xf numFmtId="1" fontId="0" fillId="0" borderId="0" xfId="0" applyNumberFormat="1" applyFont="1" applyAlignment="1"/>
    <xf numFmtId="10" fontId="43" fillId="0" borderId="0" xfId="0" applyNumberFormat="1" applyFont="1" applyFill="1" applyBorder="1" applyAlignment="1">
      <alignment vertical="top" wrapText="1"/>
    </xf>
    <xf numFmtId="4" fontId="11" fillId="0" borderId="0" xfId="0" applyNumberFormat="1" applyFont="1" applyBorder="1" applyAlignment="1">
      <alignment wrapText="1"/>
    </xf>
    <xf numFmtId="4" fontId="29" fillId="0" borderId="0" xfId="0" applyNumberFormat="1" applyFont="1" applyBorder="1" applyAlignment="1">
      <alignment wrapText="1"/>
    </xf>
    <xf numFmtId="0" fontId="41" fillId="0" borderId="0" xfId="0" applyFont="1" applyAlignment="1">
      <alignment horizontal="center"/>
    </xf>
    <xf numFmtId="0" fontId="0" fillId="0" borderId="0" xfId="0" pivotButton="1" applyAlignment="1">
      <alignment wrapText="1"/>
    </xf>
    <xf numFmtId="0" fontId="0" fillId="0" borderId="19" xfId="0" applyBorder="1" applyAlignment="1">
      <alignment wrapText="1"/>
    </xf>
    <xf numFmtId="0" fontId="0" fillId="0" borderId="11" xfId="0" applyBorder="1" applyAlignment="1">
      <alignment wrapText="1"/>
    </xf>
    <xf numFmtId="0" fontId="0" fillId="0" borderId="0" xfId="0"/>
    <xf numFmtId="0" fontId="40" fillId="0" borderId="0" xfId="0" applyFont="1" applyAlignment="1">
      <alignment horizontal="center"/>
    </xf>
    <xf numFmtId="0" fontId="19" fillId="5" borderId="0" xfId="4" applyFont="1" applyFill="1" applyAlignment="1">
      <alignment wrapText="1"/>
    </xf>
    <xf numFmtId="0" fontId="23" fillId="0" borderId="0" xfId="0" applyFont="1"/>
    <xf numFmtId="0" fontId="36" fillId="5" borderId="0" xfId="4" applyFont="1" applyFill="1" applyAlignment="1">
      <alignment horizontal="center" vertical="center" wrapText="1"/>
    </xf>
    <xf numFmtId="0" fontId="15" fillId="0" borderId="1" xfId="0" applyFont="1" applyFill="1" applyBorder="1" applyAlignment="1">
      <alignment horizontal="center" vertical="top" wrapText="1"/>
    </xf>
    <xf numFmtId="0" fontId="0" fillId="0" borderId="0" xfId="0"/>
    <xf numFmtId="0" fontId="32" fillId="5" borderId="0" xfId="0" applyFont="1" applyFill="1" applyBorder="1" applyAlignment="1">
      <alignment horizontal="center" vertical="top" wrapText="1"/>
    </xf>
    <xf numFmtId="0" fontId="0" fillId="0" borderId="0" xfId="0" applyAlignment="1">
      <alignment horizontal="center" vertical="top" wrapText="1"/>
    </xf>
    <xf numFmtId="0" fontId="10" fillId="0" borderId="0" xfId="0" applyFont="1"/>
    <xf numFmtId="0" fontId="59" fillId="0" borderId="0" xfId="0" applyFont="1" applyAlignment="1">
      <alignment vertical="center"/>
    </xf>
    <xf numFmtId="0" fontId="9" fillId="5" borderId="0" xfId="0" applyFont="1" applyFill="1" applyBorder="1" applyAlignment="1">
      <alignment vertical="top" wrapText="1"/>
    </xf>
    <xf numFmtId="0" fontId="28" fillId="5" borderId="0" xfId="0" applyFont="1" applyFill="1" applyAlignment="1">
      <alignment horizontal="center" wrapText="1"/>
    </xf>
    <xf numFmtId="0" fontId="41" fillId="0" borderId="0" xfId="0" applyFont="1" applyAlignment="1">
      <alignment horizontal="center"/>
    </xf>
    <xf numFmtId="0" fontId="23" fillId="6" borderId="12" xfId="0" applyFont="1" applyFill="1" applyBorder="1" applyAlignment="1">
      <alignment wrapText="1"/>
    </xf>
    <xf numFmtId="0" fontId="23" fillId="6" borderId="1" xfId="0" applyFont="1" applyFill="1" applyBorder="1" applyAlignment="1">
      <alignment wrapText="1"/>
    </xf>
    <xf numFmtId="0" fontId="15" fillId="5" borderId="0" xfId="0" applyFont="1" applyFill="1" applyBorder="1" applyAlignment="1">
      <alignment horizontal="center" vertical="top" wrapText="1"/>
    </xf>
    <xf numFmtId="0" fontId="8" fillId="5" borderId="0" xfId="0" applyFont="1" applyFill="1" applyBorder="1" applyAlignment="1">
      <alignment vertical="top" wrapText="1"/>
    </xf>
    <xf numFmtId="0" fontId="0" fillId="0" borderId="0" xfId="0"/>
    <xf numFmtId="0" fontId="0" fillId="0" borderId="0" xfId="0" applyAlignment="1">
      <alignment wrapText="1"/>
    </xf>
    <xf numFmtId="0" fontId="28" fillId="5" borderId="0" xfId="0" applyFont="1" applyFill="1" applyBorder="1" applyAlignment="1">
      <alignment horizontal="center" wrapText="1"/>
    </xf>
    <xf numFmtId="0" fontId="36" fillId="5" borderId="0" xfId="0" applyFont="1" applyFill="1" applyBorder="1" applyAlignment="1">
      <alignment wrapText="1"/>
    </xf>
    <xf numFmtId="0" fontId="36" fillId="5" borderId="0" xfId="0" applyFont="1" applyFill="1" applyBorder="1" applyAlignment="1">
      <alignment horizontal="right" wrapText="1"/>
    </xf>
    <xf numFmtId="0" fontId="28" fillId="5" borderId="0" xfId="0" applyFont="1" applyFill="1" applyBorder="1" applyAlignment="1">
      <alignment horizontal="left" wrapText="1"/>
    </xf>
    <xf numFmtId="0" fontId="36" fillId="5" borderId="0" xfId="0" applyFont="1" applyFill="1" applyBorder="1" applyAlignment="1">
      <alignment horizontal="left" vertical="top" wrapText="1"/>
    </xf>
    <xf numFmtId="0" fontId="10" fillId="0" borderId="0" xfId="0" applyFont="1" applyFill="1" applyBorder="1"/>
    <xf numFmtId="0" fontId="7" fillId="0" borderId="0" xfId="0" applyFont="1"/>
    <xf numFmtId="0" fontId="7" fillId="0" borderId="2" xfId="0" applyFont="1" applyBorder="1"/>
    <xf numFmtId="0" fontId="37" fillId="0" borderId="2" xfId="0" applyFont="1" applyBorder="1"/>
    <xf numFmtId="0" fontId="7" fillId="0" borderId="15" xfId="0" applyFont="1" applyBorder="1"/>
    <xf numFmtId="4" fontId="7" fillId="4" borderId="28" xfId="0" applyNumberFormat="1" applyFont="1" applyFill="1" applyBorder="1"/>
    <xf numFmtId="4" fontId="37" fillId="4" borderId="29" xfId="0" applyNumberFormat="1" applyFont="1" applyFill="1" applyBorder="1"/>
    <xf numFmtId="0" fontId="7" fillId="0" borderId="16" xfId="0" applyFont="1" applyBorder="1"/>
    <xf numFmtId="4" fontId="7" fillId="4" borderId="17" xfId="0" applyNumberFormat="1" applyFont="1" applyFill="1" applyBorder="1"/>
    <xf numFmtId="4" fontId="37" fillId="4" borderId="18" xfId="0" applyNumberFormat="1" applyFont="1" applyFill="1" applyBorder="1"/>
    <xf numFmtId="0" fontId="7" fillId="0" borderId="30" xfId="0" applyFont="1" applyBorder="1"/>
    <xf numFmtId="4" fontId="7" fillId="4" borderId="31" xfId="0" applyNumberFormat="1" applyFont="1" applyFill="1" applyBorder="1"/>
    <xf numFmtId="4" fontId="37" fillId="4" borderId="32" xfId="0" applyNumberFormat="1" applyFont="1" applyFill="1" applyBorder="1"/>
    <xf numFmtId="0" fontId="7" fillId="0" borderId="33" xfId="0" applyFont="1" applyBorder="1"/>
    <xf numFmtId="4" fontId="7" fillId="4" borderId="34" xfId="0" applyNumberFormat="1" applyFont="1" applyFill="1" applyBorder="1"/>
    <xf numFmtId="4" fontId="38" fillId="4" borderId="35" xfId="0" applyNumberFormat="1" applyFont="1" applyFill="1" applyBorder="1"/>
    <xf numFmtId="0" fontId="7" fillId="0" borderId="36" xfId="0" applyFont="1" applyBorder="1"/>
    <xf numFmtId="0" fontId="7" fillId="0" borderId="7" xfId="0" applyFont="1" applyBorder="1"/>
    <xf numFmtId="4" fontId="7" fillId="4" borderId="37" xfId="0" applyNumberFormat="1" applyFont="1" applyFill="1" applyBorder="1"/>
    <xf numFmtId="4" fontId="38" fillId="4" borderId="38" xfId="0" applyNumberFormat="1" applyFont="1" applyFill="1" applyBorder="1"/>
    <xf numFmtId="0" fontId="7" fillId="0" borderId="5" xfId="0" applyFont="1" applyBorder="1"/>
    <xf numFmtId="0" fontId="7" fillId="0" borderId="3" xfId="0" applyFont="1" applyBorder="1"/>
    <xf numFmtId="0" fontId="7" fillId="0" borderId="8" xfId="0" applyFont="1" applyBorder="1"/>
    <xf numFmtId="0" fontId="7" fillId="0" borderId="6" xfId="0" applyFont="1" applyBorder="1"/>
    <xf numFmtId="0" fontId="0" fillId="0" borderId="12" xfId="0" applyBorder="1"/>
    <xf numFmtId="0" fontId="7" fillId="0" borderId="9" xfId="0" applyFont="1" applyBorder="1"/>
    <xf numFmtId="0" fontId="7" fillId="0" borderId="4" xfId="0" applyFont="1" applyBorder="1"/>
    <xf numFmtId="0" fontId="7" fillId="0" borderId="10" xfId="0" applyFont="1" applyBorder="1"/>
    <xf numFmtId="0" fontId="30" fillId="5" borderId="0" xfId="43" applyFont="1" applyFill="1" applyBorder="1"/>
    <xf numFmtId="0" fontId="45" fillId="5" borderId="0" xfId="43" applyFont="1" applyFill="1" applyBorder="1" applyAlignment="1">
      <alignment wrapText="1"/>
    </xf>
    <xf numFmtId="0" fontId="30" fillId="5" borderId="0" xfId="43" applyFont="1" applyFill="1" applyBorder="1" applyAlignment="1">
      <alignment wrapText="1"/>
    </xf>
    <xf numFmtId="0" fontId="25" fillId="0" borderId="0" xfId="0" applyFont="1"/>
    <xf numFmtId="0" fontId="54" fillId="0" borderId="0" xfId="0" applyFont="1" applyAlignment="1">
      <alignment vertical="top"/>
    </xf>
    <xf numFmtId="0" fontId="49" fillId="0" borderId="0" xfId="0" applyFont="1" applyAlignment="1">
      <alignment vertical="top"/>
    </xf>
    <xf numFmtId="0" fontId="6" fillId="0" borderId="0" xfId="0" applyFont="1"/>
    <xf numFmtId="0" fontId="50" fillId="0" borderId="0" xfId="0" applyFont="1" applyAlignment="1">
      <alignment vertical="center"/>
    </xf>
    <xf numFmtId="0" fontId="29" fillId="0" borderId="24" xfId="0" applyFont="1" applyBorder="1" applyAlignment="1">
      <alignment vertical="top" wrapText="1"/>
    </xf>
    <xf numFmtId="0" fontId="55" fillId="0" borderId="1" xfId="0" applyFont="1" applyBorder="1" applyAlignment="1">
      <alignment vertical="top" wrapText="1"/>
    </xf>
    <xf numFmtId="0" fontId="29" fillId="0" borderId="2" xfId="0" applyFont="1" applyBorder="1" applyAlignment="1">
      <alignment vertical="top" wrapText="1"/>
    </xf>
    <xf numFmtId="43" fontId="6" fillId="4" borderId="2" xfId="78" applyFont="1" applyFill="1" applyBorder="1" applyAlignment="1">
      <alignment horizontal="right" vertical="center"/>
    </xf>
    <xf numFmtId="0" fontId="6" fillId="0" borderId="2" xfId="0" applyFont="1" applyBorder="1" applyAlignment="1">
      <alignment vertical="top" wrapText="1"/>
    </xf>
    <xf numFmtId="168" fontId="48" fillId="4" borderId="2" xfId="78" applyNumberFormat="1" applyFont="1" applyFill="1" applyBorder="1" applyAlignment="1">
      <alignment horizontal="right" vertical="center"/>
    </xf>
    <xf numFmtId="0" fontId="6" fillId="0" borderId="2" xfId="0" applyFont="1" applyBorder="1" applyAlignment="1">
      <alignment vertical="center" wrapText="1"/>
    </xf>
    <xf numFmtId="4" fontId="6" fillId="4" borderId="2" xfId="0" applyNumberFormat="1" applyFont="1" applyFill="1" applyBorder="1" applyAlignment="1">
      <alignment horizontal="right" vertical="center"/>
    </xf>
    <xf numFmtId="0" fontId="29" fillId="0" borderId="2" xfId="0" applyFont="1" applyBorder="1" applyAlignment="1">
      <alignment vertical="center" wrapText="1"/>
    </xf>
    <xf numFmtId="43" fontId="29" fillId="4" borderId="2" xfId="78" applyFont="1" applyFill="1" applyBorder="1" applyAlignment="1">
      <alignment horizontal="right" vertical="center" wrapText="1"/>
    </xf>
    <xf numFmtId="0" fontId="6" fillId="0" borderId="0" xfId="0" applyFont="1" applyAlignment="1">
      <alignment vertical="center" wrapText="1"/>
    </xf>
    <xf numFmtId="43" fontId="6" fillId="0" borderId="0" xfId="78" applyFont="1" applyBorder="1" applyAlignment="1">
      <alignment horizontal="center" vertical="center" wrapText="1"/>
    </xf>
    <xf numFmtId="0" fontId="51" fillId="0" borderId="0" xfId="0" applyFont="1" applyAlignment="1">
      <alignment vertical="center"/>
    </xf>
    <xf numFmtId="0" fontId="0" fillId="0" borderId="2" xfId="0" applyBorder="1"/>
    <xf numFmtId="0" fontId="56" fillId="0" borderId="0" xfId="0" applyFont="1"/>
    <xf numFmtId="0" fontId="6" fillId="0" borderId="2" xfId="0" applyFont="1" applyBorder="1" applyAlignment="1">
      <alignment wrapText="1"/>
    </xf>
    <xf numFmtId="0" fontId="6" fillId="4" borderId="2" xfId="0" applyFont="1" applyFill="1" applyBorder="1" applyAlignment="1">
      <alignment horizontal="left" vertical="top" wrapText="1"/>
    </xf>
    <xf numFmtId="0" fontId="6" fillId="0" borderId="7" xfId="0" applyFont="1" applyBorder="1" applyAlignment="1">
      <alignment wrapText="1"/>
    </xf>
    <xf numFmtId="0" fontId="6" fillId="0" borderId="10" xfId="0" applyFont="1" applyBorder="1" applyAlignment="1">
      <alignment wrapText="1"/>
    </xf>
    <xf numFmtId="0" fontId="6" fillId="0" borderId="0" xfId="0" applyFont="1" applyAlignment="1">
      <alignment wrapText="1"/>
    </xf>
    <xf numFmtId="0" fontId="57" fillId="0" borderId="0" xfId="0" applyFont="1" applyAlignment="1">
      <alignment wrapText="1"/>
    </xf>
    <xf numFmtId="0" fontId="58" fillId="0" borderId="0" xfId="0" applyFont="1" applyAlignment="1">
      <alignment wrapText="1"/>
    </xf>
    <xf numFmtId="4" fontId="6" fillId="4" borderId="2" xfId="0" applyNumberFormat="1" applyFont="1" applyFill="1" applyBorder="1" applyAlignment="1">
      <alignment wrapText="1"/>
    </xf>
    <xf numFmtId="49" fontId="6" fillId="4" borderId="2" xfId="0" applyNumberFormat="1" applyFont="1" applyFill="1" applyBorder="1" applyAlignment="1">
      <alignment horizontal="center" wrapText="1"/>
    </xf>
    <xf numFmtId="0" fontId="0" fillId="0" borderId="0" xfId="0"/>
    <xf numFmtId="2" fontId="0" fillId="0" borderId="11" xfId="0" applyNumberFormat="1" applyBorder="1" applyAlignment="1">
      <alignment wrapText="1"/>
    </xf>
    <xf numFmtId="2" fontId="0" fillId="0" borderId="14" xfId="0" applyNumberFormat="1" applyBorder="1" applyAlignment="1">
      <alignment wrapText="1"/>
    </xf>
    <xf numFmtId="2" fontId="0" fillId="0" borderId="13" xfId="0" applyNumberFormat="1" applyBorder="1" applyAlignment="1">
      <alignment wrapText="1"/>
    </xf>
    <xf numFmtId="2" fontId="0" fillId="0" borderId="21" xfId="0" applyNumberFormat="1" applyBorder="1" applyAlignment="1">
      <alignment wrapText="1"/>
    </xf>
    <xf numFmtId="2" fontId="0" fillId="0" borderId="23" xfId="0" applyNumberFormat="1" applyBorder="1" applyAlignment="1">
      <alignment wrapText="1"/>
    </xf>
    <xf numFmtId="2" fontId="0" fillId="0" borderId="22" xfId="0" applyNumberFormat="1" applyBorder="1" applyAlignment="1">
      <alignment wrapText="1"/>
    </xf>
    <xf numFmtId="4" fontId="0" fillId="0" borderId="21" xfId="0" applyNumberFormat="1" applyBorder="1" applyAlignment="1">
      <alignment wrapText="1"/>
    </xf>
    <xf numFmtId="4" fontId="0" fillId="0" borderId="20" xfId="0" applyNumberFormat="1" applyBorder="1" applyAlignment="1">
      <alignment wrapText="1"/>
    </xf>
    <xf numFmtId="166" fontId="0" fillId="0" borderId="0" xfId="0" applyNumberFormat="1" applyAlignment="1">
      <alignment wrapText="1"/>
    </xf>
    <xf numFmtId="0" fontId="27" fillId="0" borderId="2" xfId="0" applyFont="1" applyBorder="1" applyAlignment="1">
      <alignment wrapText="1"/>
    </xf>
    <xf numFmtId="0" fontId="27" fillId="6" borderId="2" xfId="0" applyFont="1" applyFill="1" applyBorder="1"/>
    <xf numFmtId="0" fontId="0" fillId="0" borderId="11" xfId="0" applyBorder="1" applyAlignment="1">
      <alignment horizontal="center" vertical="top" wrapText="1"/>
    </xf>
    <xf numFmtId="0" fontId="36" fillId="5" borderId="0" xfId="0" applyFont="1" applyFill="1" applyBorder="1" applyAlignment="1">
      <alignment horizontal="left" wrapText="1"/>
    </xf>
    <xf numFmtId="0" fontId="0" fillId="0" borderId="0" xfId="0" applyAlignment="1">
      <alignment wrapText="1"/>
    </xf>
    <xf numFmtId="0" fontId="44" fillId="5" borderId="0" xfId="0" applyFont="1" applyFill="1" applyBorder="1" applyAlignment="1">
      <alignment horizontal="left" wrapText="1"/>
    </xf>
    <xf numFmtId="0" fontId="49" fillId="0" borderId="0" xfId="0" applyFont="1" applyBorder="1" applyAlignment="1">
      <alignment wrapText="1"/>
    </xf>
    <xf numFmtId="0" fontId="0" fillId="0" borderId="0" xfId="0" applyAlignment="1">
      <alignment vertical="top" wrapText="1"/>
    </xf>
    <xf numFmtId="0" fontId="0" fillId="0" borderId="0" xfId="0" pivotButton="1" applyAlignment="1">
      <alignment vertical="top" wrapText="1"/>
    </xf>
    <xf numFmtId="2" fontId="0" fillId="0" borderId="0" xfId="0" applyNumberFormat="1" applyAlignment="1">
      <alignment vertical="top" wrapText="1"/>
    </xf>
    <xf numFmtId="0" fontId="0" fillId="0" borderId="13" xfId="0" applyBorder="1" applyAlignment="1">
      <alignment wrapText="1"/>
    </xf>
    <xf numFmtId="0" fontId="0" fillId="0" borderId="14" xfId="0" applyBorder="1" applyAlignment="1">
      <alignment wrapText="1"/>
    </xf>
    <xf numFmtId="2" fontId="0" fillId="0" borderId="11" xfId="0" applyNumberFormat="1" applyBorder="1" applyAlignment="1">
      <alignment vertical="top" wrapText="1"/>
    </xf>
    <xf numFmtId="2" fontId="0" fillId="0" borderId="14" xfId="0" applyNumberFormat="1" applyBorder="1" applyAlignment="1">
      <alignment vertical="top" wrapText="1"/>
    </xf>
    <xf numFmtId="2" fontId="0" fillId="0" borderId="21" xfId="0" applyNumberFormat="1" applyBorder="1" applyAlignment="1">
      <alignment vertical="top" wrapText="1"/>
    </xf>
    <xf numFmtId="2" fontId="0" fillId="0" borderId="23" xfId="0" applyNumberFormat="1" applyBorder="1" applyAlignment="1">
      <alignment vertical="top" wrapText="1"/>
    </xf>
    <xf numFmtId="0" fontId="56" fillId="0" borderId="0" xfId="0" applyFont="1" applyAlignment="1">
      <alignment horizontal="center" vertical="top" wrapText="1"/>
    </xf>
    <xf numFmtId="0" fontId="0" fillId="0" borderId="2" xfId="0" applyBorder="1" applyAlignment="1">
      <alignment horizontal="left" vertical="top"/>
    </xf>
    <xf numFmtId="1" fontId="0" fillId="0" borderId="0" xfId="0" applyNumberFormat="1" applyAlignment="1">
      <alignment vertical="top" wrapText="1"/>
    </xf>
    <xf numFmtId="0" fontId="30" fillId="5" borderId="0" xfId="43" applyFont="1" applyFill="1" applyBorder="1" applyAlignment="1">
      <alignment vertical="top" wrapText="1"/>
    </xf>
    <xf numFmtId="0" fontId="0" fillId="0" borderId="0" xfId="0" applyBorder="1" applyAlignment="1">
      <alignment vertical="top" wrapText="1"/>
    </xf>
    <xf numFmtId="0" fontId="45" fillId="5" borderId="0" xfId="43" applyFont="1" applyFill="1" applyBorder="1" applyAlignment="1">
      <alignment vertical="top" wrapText="1"/>
    </xf>
    <xf numFmtId="0" fontId="45" fillId="5" borderId="0" xfId="43" applyFont="1" applyFill="1" applyBorder="1" applyAlignment="1">
      <alignment horizontal="center" vertical="top" wrapText="1"/>
    </xf>
    <xf numFmtId="0" fontId="46" fillId="5" borderId="0" xfId="0" applyFont="1" applyFill="1" applyBorder="1" applyAlignment="1">
      <alignment horizontal="justify" vertical="center" wrapText="1"/>
    </xf>
    <xf numFmtId="0" fontId="0" fillId="0" borderId="0" xfId="0"/>
    <xf numFmtId="0" fontId="11" fillId="6" borderId="0" xfId="0" applyFont="1" applyFill="1"/>
    <xf numFmtId="0" fontId="11" fillId="6" borderId="9" xfId="0" applyFont="1" applyFill="1" applyBorder="1"/>
    <xf numFmtId="0" fontId="47" fillId="6" borderId="0" xfId="0" applyFont="1" applyFill="1" applyAlignment="1">
      <alignment vertical="top" wrapText="1"/>
    </xf>
    <xf numFmtId="0" fontId="47" fillId="6" borderId="0" xfId="0" applyFont="1" applyFill="1" applyBorder="1" applyAlignment="1">
      <alignment vertical="top" wrapText="1"/>
    </xf>
    <xf numFmtId="0" fontId="5" fillId="6" borderId="0" xfId="0" applyFont="1" applyFill="1" applyAlignment="1">
      <alignment vertical="top" wrapText="1"/>
    </xf>
    <xf numFmtId="14" fontId="19" fillId="5" borderId="0" xfId="0" applyNumberFormat="1" applyFont="1" applyFill="1" applyAlignment="1">
      <alignment vertical="top" wrapText="1"/>
    </xf>
    <xf numFmtId="0" fontId="32" fillId="5" borderId="0" xfId="0" applyFont="1" applyFill="1" applyAlignment="1">
      <alignment horizontal="center" vertical="center" wrapText="1"/>
    </xf>
    <xf numFmtId="14" fontId="36" fillId="5" borderId="4" xfId="24" applyNumberFormat="1" applyFont="1" applyFill="1" applyBorder="1" applyAlignment="1">
      <alignment vertical="top" wrapText="1"/>
    </xf>
    <xf numFmtId="0" fontId="19" fillId="5" borderId="0" xfId="0" applyFont="1" applyFill="1" applyAlignment="1">
      <alignment vertical="top" wrapText="1"/>
    </xf>
    <xf numFmtId="0" fontId="11" fillId="0" borderId="0" xfId="0" applyFont="1" applyAlignment="1"/>
    <xf numFmtId="0" fontId="0" fillId="0" borderId="0" xfId="0" pivotButton="1" applyAlignment="1"/>
    <xf numFmtId="0" fontId="0" fillId="0" borderId="0" xfId="0" applyAlignment="1"/>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0" xfId="0" applyFont="1" applyAlignment="1">
      <alignment vertical="top" wrapText="1"/>
    </xf>
    <xf numFmtId="0" fontId="3" fillId="0" borderId="0" xfId="0" applyFont="1" applyAlignment="1">
      <alignment horizontal="center" vertical="top" wrapText="1"/>
    </xf>
    <xf numFmtId="0" fontId="3" fillId="5" borderId="0" xfId="0" applyFont="1" applyFill="1" applyAlignment="1">
      <alignment horizontal="left" vertical="top" wrapText="1"/>
    </xf>
    <xf numFmtId="0" fontId="3" fillId="5" borderId="0" xfId="0" applyFont="1" applyFill="1" applyAlignment="1">
      <alignment horizontal="right" vertical="top" wrapText="1"/>
    </xf>
    <xf numFmtId="0" fontId="3" fillId="5" borderId="0" xfId="0" applyFont="1" applyFill="1" applyAlignment="1">
      <alignment vertical="top" wrapText="1"/>
    </xf>
    <xf numFmtId="169" fontId="0" fillId="0" borderId="0" xfId="0" applyNumberFormat="1" applyAlignment="1">
      <alignment vertical="top" wrapText="1"/>
    </xf>
    <xf numFmtId="2" fontId="0" fillId="0" borderId="13" xfId="0" applyNumberFormat="1" applyBorder="1" applyAlignment="1">
      <alignment vertical="top" wrapText="1"/>
    </xf>
    <xf numFmtId="2" fontId="0" fillId="0" borderId="22" xfId="0" applyNumberFormat="1" applyBorder="1" applyAlignment="1">
      <alignment vertical="top" wrapText="1"/>
    </xf>
    <xf numFmtId="0" fontId="0" fillId="0" borderId="11" xfId="0"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xf numFmtId="0" fontId="0" fillId="0" borderId="19" xfId="0" applyBorder="1" applyAlignment="1">
      <alignment horizontal="center" vertical="top" wrapText="1"/>
    </xf>
    <xf numFmtId="0" fontId="0" fillId="0" borderId="0" xfId="0" applyBorder="1" applyAlignment="1">
      <alignment horizontal="left" vertical="top" wrapText="1"/>
    </xf>
    <xf numFmtId="0" fontId="36" fillId="5" borderId="0" xfId="0" applyFont="1" applyFill="1" applyBorder="1" applyAlignment="1">
      <alignment horizontal="left" wrapText="1"/>
    </xf>
    <xf numFmtId="0" fontId="0" fillId="0" borderId="0" xfId="0" applyBorder="1" applyAlignment="1">
      <alignment horizontal="left" wrapText="1"/>
    </xf>
    <xf numFmtId="0" fontId="30" fillId="5" borderId="0" xfId="43" applyFont="1" applyFill="1" applyBorder="1" applyAlignment="1">
      <alignment wrapText="1"/>
    </xf>
    <xf numFmtId="0" fontId="0" fillId="0" borderId="0" xfId="0" applyAlignment="1">
      <alignment wrapText="1"/>
    </xf>
    <xf numFmtId="0" fontId="43" fillId="0" borderId="0" xfId="0" applyFont="1"/>
    <xf numFmtId="0" fontId="36" fillId="0" borderId="0" xfId="0" applyFont="1" applyAlignment="1">
      <alignment horizontal="left" wrapText="1"/>
    </xf>
    <xf numFmtId="0" fontId="36" fillId="0" borderId="0" xfId="0" applyFont="1" applyAlignment="1">
      <alignment horizontal="right" wrapText="1"/>
    </xf>
    <xf numFmtId="0" fontId="28" fillId="0" borderId="2" xfId="0" applyFont="1" applyBorder="1" applyAlignment="1">
      <alignment horizontal="left" wrapText="1"/>
    </xf>
    <xf numFmtId="0" fontId="28" fillId="0" borderId="43" xfId="0" applyFont="1" applyBorder="1" applyAlignment="1">
      <alignment horizontal="left" wrapText="1"/>
    </xf>
    <xf numFmtId="165" fontId="28" fillId="0" borderId="2" xfId="0" applyNumberFormat="1" applyFont="1" applyBorder="1" applyAlignment="1">
      <alignment horizontal="left" vertical="top" wrapText="1"/>
    </xf>
    <xf numFmtId="0" fontId="28" fillId="0" borderId="2" xfId="0" applyFont="1" applyBorder="1" applyAlignment="1">
      <alignment horizontal="left" vertical="top" wrapText="1"/>
    </xf>
    <xf numFmtId="0" fontId="28" fillId="0" borderId="0" xfId="0" applyFont="1" applyAlignment="1">
      <alignment vertical="top" wrapText="1"/>
    </xf>
    <xf numFmtId="0" fontId="19" fillId="0" borderId="2" xfId="0" applyFont="1" applyFill="1" applyBorder="1" applyAlignment="1">
      <alignment vertical="top" wrapText="1"/>
    </xf>
    <xf numFmtId="169" fontId="19" fillId="0" borderId="2" xfId="0" applyNumberFormat="1" applyFont="1" applyFill="1" applyBorder="1" applyAlignment="1">
      <alignment horizontal="right" vertical="top"/>
    </xf>
    <xf numFmtId="169" fontId="19" fillId="6" borderId="2" xfId="0" applyNumberFormat="1" applyFont="1" applyFill="1" applyBorder="1" applyAlignment="1">
      <alignment horizontal="right" vertical="top"/>
    </xf>
    <xf numFmtId="0" fontId="19" fillId="6" borderId="2" xfId="0" applyFont="1" applyFill="1" applyBorder="1" applyAlignment="1">
      <alignment vertical="top" wrapText="1"/>
    </xf>
    <xf numFmtId="169" fontId="19" fillId="2" borderId="2" xfId="0" applyNumberFormat="1" applyFont="1" applyFill="1" applyBorder="1" applyAlignment="1">
      <alignment horizontal="right" vertical="top"/>
    </xf>
    <xf numFmtId="10" fontId="19" fillId="0" borderId="2" xfId="0" applyNumberFormat="1" applyFont="1" applyFill="1" applyBorder="1" applyAlignment="1">
      <alignment horizontal="center" vertical="top"/>
    </xf>
    <xf numFmtId="0" fontId="43" fillId="0" borderId="2" xfId="0" applyFont="1" applyFill="1" applyBorder="1" applyAlignment="1">
      <alignment vertical="top" wrapText="1"/>
    </xf>
    <xf numFmtId="14" fontId="43" fillId="0" borderId="2" xfId="0" applyNumberFormat="1" applyFont="1" applyFill="1" applyBorder="1" applyAlignment="1">
      <alignment vertical="top"/>
    </xf>
    <xf numFmtId="0" fontId="43" fillId="4" borderId="2" xfId="0" applyFont="1" applyFill="1" applyBorder="1" applyAlignment="1">
      <alignment vertical="top" wrapText="1"/>
    </xf>
    <xf numFmtId="167" fontId="43" fillId="0" borderId="2" xfId="0" applyNumberFormat="1" applyFont="1" applyFill="1" applyBorder="1" applyAlignment="1">
      <alignment vertical="top"/>
    </xf>
    <xf numFmtId="167" fontId="43" fillId="6" borderId="2" xfId="0" applyNumberFormat="1" applyFont="1" applyFill="1" applyBorder="1" applyAlignment="1">
      <alignment vertical="top"/>
    </xf>
    <xf numFmtId="0" fontId="43" fillId="6" borderId="2" xfId="0" applyFont="1" applyFill="1" applyBorder="1" applyAlignment="1">
      <alignment vertical="top" wrapText="1"/>
    </xf>
    <xf numFmtId="169" fontId="43" fillId="4" borderId="2" xfId="0" applyNumberFormat="1" applyFont="1" applyFill="1" applyBorder="1" applyAlignment="1">
      <alignment horizontal="right" vertical="top"/>
    </xf>
    <xf numFmtId="10" fontId="43" fillId="4" borderId="2" xfId="0" applyNumberFormat="1" applyFont="1" applyFill="1" applyBorder="1" applyAlignment="1">
      <alignment horizontal="center" vertical="top"/>
    </xf>
    <xf numFmtId="169" fontId="43" fillId="4" borderId="44" xfId="0" applyNumberFormat="1" applyFont="1" applyFill="1" applyBorder="1" applyAlignment="1">
      <alignment horizontal="right" vertical="top"/>
    </xf>
    <xf numFmtId="169" fontId="43" fillId="6" borderId="45" xfId="0" applyNumberFormat="1" applyFont="1" applyFill="1" applyBorder="1" applyAlignment="1">
      <alignment horizontal="right" vertical="top"/>
    </xf>
    <xf numFmtId="169" fontId="43" fillId="0" borderId="44" xfId="0" applyNumberFormat="1" applyFont="1" applyFill="1" applyBorder="1" applyAlignment="1">
      <alignment horizontal="right" vertical="top"/>
    </xf>
    <xf numFmtId="169" fontId="37" fillId="0" borderId="44" xfId="0" applyNumberFormat="1" applyFont="1" applyFill="1" applyBorder="1" applyAlignment="1">
      <alignment horizontal="right" vertical="top"/>
    </xf>
    <xf numFmtId="169" fontId="37" fillId="0" borderId="45" xfId="0" applyNumberFormat="1" applyFont="1" applyFill="1" applyBorder="1" applyAlignment="1">
      <alignment horizontal="right" vertical="top"/>
    </xf>
    <xf numFmtId="0" fontId="36" fillId="0" borderId="0" xfId="0" applyFont="1" applyAlignment="1">
      <alignment horizontal="left" wrapText="1"/>
    </xf>
    <xf numFmtId="0" fontId="28" fillId="0" borderId="2" xfId="0" applyFont="1" applyBorder="1" applyAlignment="1">
      <alignment horizontal="left" wrapText="1"/>
    </xf>
    <xf numFmtId="0" fontId="37" fillId="0" borderId="0" xfId="0" applyFont="1" applyFill="1" applyAlignment="1">
      <alignment vertical="top" wrapText="1"/>
    </xf>
    <xf numFmtId="14" fontId="0" fillId="0" borderId="0" xfId="0" applyNumberFormat="1" applyAlignment="1">
      <alignment vertical="top" wrapText="1"/>
    </xf>
    <xf numFmtId="0" fontId="0" fillId="0" borderId="0" xfId="0" applyAlignment="1">
      <alignment wrapText="1"/>
    </xf>
    <xf numFmtId="0" fontId="0" fillId="0" borderId="0" xfId="0" applyAlignment="1">
      <alignment vertical="top" wrapText="1"/>
    </xf>
    <xf numFmtId="0" fontId="36" fillId="0" borderId="0" xfId="0" applyFont="1" applyAlignment="1">
      <alignment horizontal="left" vertical="top" wrapText="1"/>
    </xf>
    <xf numFmtId="0" fontId="36" fillId="5" borderId="0" xfId="0" applyFont="1" applyFill="1" applyBorder="1" applyAlignment="1">
      <alignment horizontal="center" vertical="top" wrapText="1"/>
    </xf>
    <xf numFmtId="0" fontId="36" fillId="5" borderId="0" xfId="0" applyFont="1" applyFill="1" applyBorder="1" applyAlignment="1">
      <alignment horizontal="left" vertical="top" wrapText="1"/>
    </xf>
    <xf numFmtId="0" fontId="36" fillId="0" borderId="0" xfId="0" applyFont="1" applyAlignment="1">
      <alignment horizontal="center" wrapText="1"/>
    </xf>
    <xf numFmtId="0" fontId="49" fillId="0" borderId="0" xfId="0" applyFont="1" applyBorder="1" applyAlignment="1">
      <alignment horizontal="center" wrapText="1"/>
    </xf>
    <xf numFmtId="0" fontId="0" fillId="0" borderId="0" xfId="0" applyBorder="1" applyAlignment="1">
      <alignment horizontal="center" wrapText="1"/>
    </xf>
    <xf numFmtId="0" fontId="28" fillId="0" borderId="41" xfId="0" applyFont="1" applyBorder="1" applyAlignment="1">
      <alignment horizontal="left" wrapText="1"/>
    </xf>
    <xf numFmtId="0" fontId="28" fillId="0" borderId="42" xfId="0" applyFont="1" applyBorder="1" applyAlignment="1">
      <alignment horizontal="left" wrapText="1"/>
    </xf>
    <xf numFmtId="0" fontId="36" fillId="0" borderId="0" xfId="0" applyFont="1" applyAlignment="1">
      <alignment horizontal="right" wrapText="1"/>
    </xf>
    <xf numFmtId="0" fontId="32" fillId="5" borderId="0" xfId="0" applyFont="1" applyFill="1" applyAlignment="1">
      <alignment horizontal="center" vertical="center" wrapText="1"/>
    </xf>
    <xf numFmtId="0" fontId="0" fillId="0" borderId="0" xfId="0"/>
    <xf numFmtId="0" fontId="32" fillId="5" borderId="0" xfId="0" applyFont="1" applyFill="1" applyBorder="1" applyAlignment="1">
      <alignment horizontal="center" vertical="top" wrapText="1"/>
    </xf>
    <xf numFmtId="0" fontId="0" fillId="0" borderId="0" xfId="0" applyAlignment="1">
      <alignment horizontal="center" vertical="top" wrapText="1"/>
    </xf>
    <xf numFmtId="0" fontId="23" fillId="6" borderId="25" xfId="0" applyFont="1" applyFill="1" applyBorder="1" applyAlignment="1"/>
    <xf numFmtId="0" fontId="0" fillId="0" borderId="27" xfId="0" applyBorder="1" applyAlignment="1"/>
    <xf numFmtId="0" fontId="0" fillId="0" borderId="26" xfId="0" applyBorder="1" applyAlignment="1"/>
    <xf numFmtId="0" fontId="23" fillId="6" borderId="6" xfId="0" applyFont="1" applyFill="1" applyBorder="1" applyAlignment="1">
      <alignment wrapText="1"/>
    </xf>
    <xf numFmtId="0" fontId="0" fillId="0" borderId="0" xfId="0" applyBorder="1" applyAlignment="1">
      <alignment wrapText="1"/>
    </xf>
    <xf numFmtId="0" fontId="0" fillId="0" borderId="9" xfId="0" applyBorder="1" applyAlignment="1">
      <alignment wrapText="1"/>
    </xf>
    <xf numFmtId="0" fontId="23" fillId="6" borderId="7" xfId="0" applyFont="1" applyFill="1" applyBorder="1" applyAlignment="1">
      <alignment wrapText="1"/>
    </xf>
    <xf numFmtId="0" fontId="0" fillId="0" borderId="4" xfId="0" applyBorder="1" applyAlignment="1">
      <alignment wrapText="1"/>
    </xf>
    <xf numFmtId="0" fontId="0" fillId="0" borderId="10" xfId="0" applyBorder="1" applyAlignment="1">
      <alignment wrapText="1"/>
    </xf>
    <xf numFmtId="0" fontId="31" fillId="0" borderId="0" xfId="0" applyFont="1" applyFill="1" applyBorder="1" applyAlignment="1">
      <alignment horizontal="center" vertical="top" wrapText="1"/>
    </xf>
    <xf numFmtId="0" fontId="0" fillId="0" borderId="2" xfId="0" applyBorder="1" applyAlignment="1">
      <alignment horizontal="left" vertical="top" wrapText="1"/>
    </xf>
    <xf numFmtId="0" fontId="29" fillId="0" borderId="0" xfId="0" applyFont="1" applyAlignment="1">
      <alignment horizontal="center"/>
    </xf>
    <xf numFmtId="0" fontId="0" fillId="0" borderId="0" xfId="0" applyAlignment="1">
      <alignment horizontal="center"/>
    </xf>
    <xf numFmtId="0" fontId="0" fillId="0" borderId="25" xfId="0" applyBorder="1"/>
    <xf numFmtId="0" fontId="0" fillId="0" borderId="26" xfId="0" applyBorder="1"/>
    <xf numFmtId="0" fontId="41" fillId="0" borderId="0" xfId="0" applyFont="1" applyAlignment="1">
      <alignment horizontal="center"/>
    </xf>
    <xf numFmtId="0" fontId="36" fillId="0" borderId="0" xfId="0" applyFont="1" applyAlignment="1">
      <alignment horizontal="left" wrapText="1"/>
    </xf>
    <xf numFmtId="0" fontId="0" fillId="0" borderId="0" xfId="0" applyBorder="1" applyAlignment="1">
      <alignment vertical="top" wrapText="1"/>
    </xf>
    <xf numFmtId="0" fontId="28" fillId="0" borderId="0" xfId="0" applyFont="1" applyAlignment="1">
      <alignment horizontal="left" wrapText="1"/>
    </xf>
    <xf numFmtId="0" fontId="61" fillId="0" borderId="0" xfId="0" applyFont="1" applyAlignment="1">
      <alignment horizontal="left" wrapText="1"/>
    </xf>
    <xf numFmtId="0" fontId="30" fillId="5" borderId="0" xfId="43" applyFont="1" applyFill="1" applyBorder="1" applyAlignment="1">
      <alignment vertical="top" wrapText="1"/>
    </xf>
    <xf numFmtId="0" fontId="30" fillId="5" borderId="0" xfId="43" applyFont="1" applyFill="1" applyBorder="1" applyAlignment="1">
      <alignment wrapText="1"/>
    </xf>
    <xf numFmtId="0" fontId="29" fillId="0" borderId="2" xfId="0" applyFont="1" applyBorder="1" applyAlignment="1">
      <alignment vertical="top" wrapText="1"/>
    </xf>
    <xf numFmtId="0" fontId="6" fillId="0" borderId="0" xfId="0" applyFont="1" applyAlignment="1">
      <alignment vertical="center" wrapText="1"/>
    </xf>
    <xf numFmtId="0" fontId="0" fillId="0" borderId="0" xfId="0" applyAlignment="1">
      <alignment wrapText="1"/>
    </xf>
    <xf numFmtId="0" fontId="4" fillId="0" borderId="0" xfId="0" applyFont="1" applyAlignment="1">
      <alignment vertical="center" wrapText="1"/>
    </xf>
    <xf numFmtId="0" fontId="29" fillId="0" borderId="0" xfId="0" applyFont="1" applyAlignment="1">
      <alignment vertical="center"/>
    </xf>
    <xf numFmtId="0" fontId="60" fillId="5" borderId="0" xfId="0" applyFont="1" applyFill="1" applyAlignment="1">
      <alignment horizontal="left" wrapText="1"/>
    </xf>
    <xf numFmtId="0" fontId="54" fillId="0" borderId="0" xfId="0" applyFont="1" applyAlignment="1">
      <alignment wrapText="1"/>
    </xf>
    <xf numFmtId="0" fontId="60" fillId="5" borderId="0" xfId="0" applyFont="1" applyFill="1" applyAlignment="1">
      <alignment vertical="top" wrapText="1"/>
    </xf>
    <xf numFmtId="0" fontId="54" fillId="0" borderId="0" xfId="0" applyFont="1" applyAlignment="1">
      <alignment vertical="top" wrapText="1"/>
    </xf>
    <xf numFmtId="0" fontId="6" fillId="0" borderId="2" xfId="0" applyFont="1" applyBorder="1" applyAlignment="1">
      <alignment vertical="center" wrapText="1"/>
    </xf>
    <xf numFmtId="0" fontId="0" fillId="0" borderId="0" xfId="0" applyAlignment="1">
      <alignment horizontal="center" vertical="top"/>
    </xf>
    <xf numFmtId="0" fontId="6" fillId="0" borderId="25" xfId="0" applyFont="1" applyBorder="1" applyAlignment="1"/>
    <xf numFmtId="0" fontId="53" fillId="0" borderId="0" xfId="0" applyFont="1" applyFill="1" applyBorder="1" applyAlignment="1">
      <alignment vertical="top" wrapText="1"/>
    </xf>
    <xf numFmtId="0" fontId="52" fillId="0" borderId="0" xfId="0" applyFont="1" applyFill="1" applyBorder="1" applyAlignment="1">
      <alignment vertical="top" wrapText="1"/>
    </xf>
    <xf numFmtId="0" fontId="6" fillId="0" borderId="24" xfId="0" applyFont="1" applyBorder="1" applyAlignment="1">
      <alignment vertical="top" wrapText="1"/>
    </xf>
    <xf numFmtId="0" fontId="0" fillId="0" borderId="1" xfId="0" applyBorder="1" applyAlignment="1">
      <alignment vertical="top" wrapText="1"/>
    </xf>
    <xf numFmtId="0" fontId="6" fillId="4" borderId="24" xfId="0" applyFont="1" applyFill="1" applyBorder="1" applyAlignment="1">
      <alignment horizontal="left" vertical="top" wrapText="1"/>
    </xf>
    <xf numFmtId="0" fontId="0" fillId="4" borderId="1" xfId="0" applyFill="1" applyBorder="1" applyAlignment="1">
      <alignment horizontal="left" vertical="top" wrapText="1"/>
    </xf>
    <xf numFmtId="0" fontId="1" fillId="0" borderId="43" xfId="0" applyFont="1" applyBorder="1" applyAlignment="1">
      <alignment horizontal="left" vertical="top" wrapText="1"/>
    </xf>
    <xf numFmtId="0" fontId="0" fillId="0" borderId="1" xfId="0" applyBorder="1" applyAlignment="1">
      <alignment horizontal="left" vertical="top" wrapText="1"/>
    </xf>
    <xf numFmtId="0" fontId="0" fillId="4" borderId="2" xfId="0" applyFill="1" applyBorder="1" applyAlignment="1">
      <alignment horizontal="left" vertical="top" wrapText="1"/>
    </xf>
    <xf numFmtId="0" fontId="37" fillId="0" borderId="0" xfId="0" applyFont="1" applyAlignment="1">
      <alignment vertical="top" wrapText="1"/>
    </xf>
    <xf numFmtId="0" fontId="0" fillId="0" borderId="0" xfId="0" applyAlignment="1">
      <alignment vertical="top" wrapText="1"/>
    </xf>
    <xf numFmtId="0" fontId="6" fillId="0" borderId="0" xfId="0" applyFont="1" applyAlignment="1">
      <alignment wrapText="1"/>
    </xf>
    <xf numFmtId="0" fontId="53" fillId="0" borderId="27" xfId="0" applyFont="1" applyBorder="1" applyAlignment="1">
      <alignment vertical="top" wrapText="1"/>
    </xf>
    <xf numFmtId="0" fontId="52" fillId="0" borderId="27" xfId="0" applyFont="1" applyBorder="1" applyAlignment="1">
      <alignment vertical="top" wrapText="1"/>
    </xf>
    <xf numFmtId="0" fontId="54" fillId="0" borderId="5" xfId="0" applyFont="1" applyBorder="1" applyAlignment="1">
      <alignment horizontal="center" vertical="top" wrapText="1"/>
    </xf>
    <xf numFmtId="0" fontId="50" fillId="0" borderId="8" xfId="0" applyFont="1" applyBorder="1" applyAlignment="1">
      <alignment horizontal="center" vertical="top" wrapText="1"/>
    </xf>
    <xf numFmtId="0" fontId="54" fillId="0" borderId="7" xfId="0" applyFont="1" applyBorder="1" applyAlignment="1">
      <alignment horizontal="center" vertical="top" wrapText="1"/>
    </xf>
    <xf numFmtId="0" fontId="50" fillId="0" borderId="10" xfId="0" applyFont="1" applyBorder="1" applyAlignment="1">
      <alignment horizontal="center" vertical="top" wrapText="1"/>
    </xf>
    <xf numFmtId="0" fontId="29" fillId="0" borderId="6" xfId="0" applyFont="1" applyBorder="1" applyAlignment="1">
      <alignment wrapText="1"/>
    </xf>
    <xf numFmtId="0" fontId="56" fillId="0" borderId="0" xfId="0" applyFont="1" applyAlignment="1">
      <alignment horizontal="center" vertical="top" wrapText="1"/>
    </xf>
    <xf numFmtId="0" fontId="33" fillId="0" borderId="0" xfId="0" applyFont="1" applyBorder="1" applyAlignment="1">
      <alignment horizontal="center" vertical="top" wrapText="1"/>
    </xf>
    <xf numFmtId="0" fontId="35" fillId="5" borderId="4" xfId="0" applyFont="1" applyFill="1" applyBorder="1" applyAlignment="1">
      <alignment horizontal="center" vertical="top" wrapText="1"/>
    </xf>
    <xf numFmtId="0" fontId="26" fillId="0" borderId="4" xfId="0" applyFont="1" applyBorder="1" applyAlignment="1">
      <alignment horizontal="center" vertical="top" wrapText="1"/>
    </xf>
    <xf numFmtId="0" fontId="0" fillId="0" borderId="4" xfId="0" applyBorder="1" applyAlignment="1">
      <alignment vertical="top" wrapText="1"/>
    </xf>
  </cellXfs>
  <cellStyles count="144">
    <cellStyle name="Comma" xfId="78" builtinId="3"/>
    <cellStyle name="Comma 2" xfId="1" xr:uid="{00000000-0005-0000-0000-000001000000}"/>
    <cellStyle name="Comma 2 2" xfId="57" xr:uid="{00000000-0005-0000-0000-000002000000}"/>
    <cellStyle name="Comma 2 2 2" xfId="123" xr:uid="{6884F29B-391C-44EE-AFB0-B95AE43C5840}"/>
    <cellStyle name="Comma 3" xfId="143" xr:uid="{25B245C4-A15C-45F1-B01E-6EED3B3DDCD0}"/>
    <cellStyle name="Normal" xfId="0" builtinId="0"/>
    <cellStyle name="Normal 10" xfId="2" xr:uid="{00000000-0005-0000-0000-000004000000}"/>
    <cellStyle name="Normal 10 2" xfId="58" xr:uid="{00000000-0005-0000-0000-000005000000}"/>
    <cellStyle name="Normal 11" xfId="3" xr:uid="{00000000-0005-0000-0000-000006000000}"/>
    <cellStyle name="Normal 12" xfId="4" xr:uid="{00000000-0005-0000-0000-000007000000}"/>
    <cellStyle name="Normal 12 2" xfId="5" xr:uid="{00000000-0005-0000-0000-000008000000}"/>
    <cellStyle name="Normal 12 2 2" xfId="80" xr:uid="{8E09928C-1F73-4121-8850-E388BE5F3288}"/>
    <cellStyle name="Normal 12 3" xfId="6" xr:uid="{00000000-0005-0000-0000-000009000000}"/>
    <cellStyle name="Normal 12 3 2" xfId="81" xr:uid="{F3C81579-79FC-4D64-BFE3-D96D97AC3D80}"/>
    <cellStyle name="Normal 12 4" xfId="79" xr:uid="{0C9559C6-38A6-48FE-90E9-A4CE2A34504E}"/>
    <cellStyle name="Normal 13" xfId="7" xr:uid="{00000000-0005-0000-0000-00000A000000}"/>
    <cellStyle name="Normal 13 2" xfId="8" xr:uid="{00000000-0005-0000-0000-00000B000000}"/>
    <cellStyle name="Normal 13 2 2" xfId="83" xr:uid="{592CE5D8-B2B0-415C-BED1-92EE7027533D}"/>
    <cellStyle name="Normal 13 3" xfId="82" xr:uid="{3C9572B0-A535-434D-9DF6-26F25276CEB4}"/>
    <cellStyle name="Normal 14" xfId="54" xr:uid="{00000000-0005-0000-0000-00000C000000}"/>
    <cellStyle name="Normal 14 2" xfId="120" xr:uid="{5F6D66AA-B9AE-46EA-96F5-778FFC1A750B}"/>
    <cellStyle name="Normal 2" xfId="9" xr:uid="{00000000-0005-0000-0000-00000D000000}"/>
    <cellStyle name="Normal 2 2" xfId="10" xr:uid="{00000000-0005-0000-0000-00000E000000}"/>
    <cellStyle name="Normal 2 2 2" xfId="11" xr:uid="{00000000-0005-0000-0000-00000F000000}"/>
    <cellStyle name="Normal 2 2 2 2" xfId="12" xr:uid="{00000000-0005-0000-0000-000010000000}"/>
    <cellStyle name="Normal 2 2 2 2 2" xfId="13" xr:uid="{00000000-0005-0000-0000-000011000000}"/>
    <cellStyle name="Normal 2 2 2 2 2 2" xfId="14" xr:uid="{00000000-0005-0000-0000-000012000000}"/>
    <cellStyle name="Normal 2 2 2 2 2 2 2" xfId="15" xr:uid="{00000000-0005-0000-0000-000013000000}"/>
    <cellStyle name="Normal 2 2 2 2 2 2 2 2" xfId="90" xr:uid="{A785A1DA-824D-4C26-8A30-EAA197B38952}"/>
    <cellStyle name="Normal 2 2 2 2 2 2 3" xfId="89" xr:uid="{EC6197F8-C248-4A71-8417-808C5A692AE8}"/>
    <cellStyle name="Normal 2 2 2 2 2 3" xfId="16" xr:uid="{00000000-0005-0000-0000-000014000000}"/>
    <cellStyle name="Normal 2 2 2 2 2 3 2" xfId="91" xr:uid="{21E8929B-8096-468C-AB83-00FB94EA643A}"/>
    <cellStyle name="Normal 2 2 2 2 2 4" xfId="63" xr:uid="{00000000-0005-0000-0000-000015000000}"/>
    <cellStyle name="Normal 2 2 2 2 2 4 2" xfId="128" xr:uid="{408293D3-09F0-4480-9B93-8B5886BF8C3C}"/>
    <cellStyle name="Normal 2 2 2 2 2 5" xfId="88" xr:uid="{12E604D6-DA0A-4F6C-A9DC-D8812B5D94B3}"/>
    <cellStyle name="Normal 2 2 2 2 3" xfId="62" xr:uid="{00000000-0005-0000-0000-000016000000}"/>
    <cellStyle name="Normal 2 2 2 2 3 2" xfId="127" xr:uid="{8A688F10-5E2C-4F9B-A1C1-8A3E9CD6C196}"/>
    <cellStyle name="Normal 2 2 2 2 4" xfId="87" xr:uid="{706AB199-049C-46FE-8FB0-5E2909597DBF}"/>
    <cellStyle name="Normal 2 2 2 3" xfId="17" xr:uid="{00000000-0005-0000-0000-000017000000}"/>
    <cellStyle name="Normal 2 2 2 3 2" xfId="18" xr:uid="{00000000-0005-0000-0000-000018000000}"/>
    <cellStyle name="Normal 2 2 2 3 2 2" xfId="65" xr:uid="{00000000-0005-0000-0000-000019000000}"/>
    <cellStyle name="Normal 2 2 2 3 2 2 2" xfId="130" xr:uid="{9C3D3D9D-3915-41DC-B05A-0301381BB6B7}"/>
    <cellStyle name="Normal 2 2 2 3 2 3" xfId="93" xr:uid="{E67DBAB8-9E31-4A90-8A49-C5E19461CC83}"/>
    <cellStyle name="Normal 2 2 2 3 3" xfId="64" xr:uid="{00000000-0005-0000-0000-00001A000000}"/>
    <cellStyle name="Normal 2 2 2 3 3 2" xfId="129" xr:uid="{0B7A7154-1700-4D78-A776-07CCEB81BB1F}"/>
    <cellStyle name="Normal 2 2 2 3 4" xfId="92" xr:uid="{8F9C3A9F-3C6A-4B2B-AA53-BDA31966C6C1}"/>
    <cellStyle name="Normal 2 2 2 4" xfId="19" xr:uid="{00000000-0005-0000-0000-00001B000000}"/>
    <cellStyle name="Normal 2 2 2 4 2" xfId="94" xr:uid="{6412E41F-C3BA-46C0-B471-73B426F91BA2}"/>
    <cellStyle name="Normal 2 2 2 5" xfId="20" xr:uid="{00000000-0005-0000-0000-00001C000000}"/>
    <cellStyle name="Normal 2 2 2 5 2" xfId="95" xr:uid="{9B4B3F82-AD49-4E24-B24B-D2245686E0F6}"/>
    <cellStyle name="Normal 2 2 2 6" xfId="61" xr:uid="{00000000-0005-0000-0000-00001D000000}"/>
    <cellStyle name="Normal 2 2 2 6 2" xfId="126" xr:uid="{254A489B-20E3-4C3C-ACE6-286F4BE0BE7E}"/>
    <cellStyle name="Normal 2 2 2 7" xfId="86" xr:uid="{7E8A3C81-B908-4785-A624-8B3BE02CC703}"/>
    <cellStyle name="Normal 2 2 3" xfId="21" xr:uid="{00000000-0005-0000-0000-00001E000000}"/>
    <cellStyle name="Normal 2 2 4" xfId="60" xr:uid="{00000000-0005-0000-0000-00001F000000}"/>
    <cellStyle name="Normal 2 2 4 2" xfId="125" xr:uid="{12097902-15FF-487F-A57E-C287F835E2FF}"/>
    <cellStyle name="Normal 2 2 5" xfId="85" xr:uid="{6B08D6BF-1750-4654-9DB5-3FA48018ADCF}"/>
    <cellStyle name="Normal 2 3" xfId="22" xr:uid="{00000000-0005-0000-0000-000020000000}"/>
    <cellStyle name="Normal 2 3 2" xfId="66" xr:uid="{00000000-0005-0000-0000-000021000000}"/>
    <cellStyle name="Normal 2 3 2 2" xfId="131" xr:uid="{7B445FC8-E3F2-4929-9A37-8CDD0A25490D}"/>
    <cellStyle name="Normal 2 3 3" xfId="96" xr:uid="{CEF2FAC4-F0FD-4B50-AC44-2197072373D3}"/>
    <cellStyle name="Normal 2 4" xfId="23" xr:uid="{00000000-0005-0000-0000-000022000000}"/>
    <cellStyle name="Normal 2 5" xfId="24" xr:uid="{00000000-0005-0000-0000-000023000000}"/>
    <cellStyle name="Normal 2 5 10" xfId="97" xr:uid="{E6D7DB8E-9B81-4D2F-BC0F-C3FFA66BB295}"/>
    <cellStyle name="Normal 2 5 2" xfId="25" xr:uid="{00000000-0005-0000-0000-000024000000}"/>
    <cellStyle name="Normal 2 5 2 2" xfId="67" xr:uid="{00000000-0005-0000-0000-000025000000}"/>
    <cellStyle name="Normal 2 5 2 2 2" xfId="132" xr:uid="{9F61AE02-55B4-43B3-A598-D69E4C141226}"/>
    <cellStyle name="Normal 2 5 2 3" xfId="98" xr:uid="{2079EF91-A9F2-4A93-AB5A-B1597F465269}"/>
    <cellStyle name="Normal 2 5 3" xfId="26" xr:uid="{00000000-0005-0000-0000-000026000000}"/>
    <cellStyle name="Normal 2 5 3 2" xfId="68" xr:uid="{00000000-0005-0000-0000-000027000000}"/>
    <cellStyle name="Normal 2 5 3 2 2" xfId="133" xr:uid="{A9BB8C06-6F09-4A46-BAB3-3EF9DDD03ED8}"/>
    <cellStyle name="Normal 2 5 3 3" xfId="99" xr:uid="{F8F7FCCB-D5A4-448F-89B0-CF888BBE3A03}"/>
    <cellStyle name="Normal 2 5 4" xfId="27" xr:uid="{00000000-0005-0000-0000-000028000000}"/>
    <cellStyle name="Normal 2 5 4 2" xfId="28" xr:uid="{00000000-0005-0000-0000-000029000000}"/>
    <cellStyle name="Normal 2 5 4 2 2" xfId="101" xr:uid="{E6EB6F96-B56F-4174-BF3D-5FDBC6D77466}"/>
    <cellStyle name="Normal 2 5 4 3" xfId="100" xr:uid="{68E2073C-2725-4861-9C4F-F464575CECF1}"/>
    <cellStyle name="Normal 2 5 5" xfId="29" xr:uid="{00000000-0005-0000-0000-00002A000000}"/>
    <cellStyle name="Normal 2 5 5 2" xfId="102" xr:uid="{731B6C57-2A38-49B0-AF9D-A006BD004EE4}"/>
    <cellStyle name="Normal 2 5 6" xfId="30" xr:uid="{00000000-0005-0000-0000-00002B000000}"/>
    <cellStyle name="Normal 2 5 6 2" xfId="103" xr:uid="{4E282620-CD0E-4CC1-9C7C-5CB1476D6AEA}"/>
    <cellStyle name="Normal 2 5 7" xfId="31" xr:uid="{00000000-0005-0000-0000-00002C000000}"/>
    <cellStyle name="Normal 2 5 7 2" xfId="104" xr:uid="{43481C74-1EDB-4C4A-984A-5AF7BEC1FBA9}"/>
    <cellStyle name="Normal 2 5 8" xfId="32" xr:uid="{00000000-0005-0000-0000-00002D000000}"/>
    <cellStyle name="Normal 2 5 8 2" xfId="105" xr:uid="{0203CE38-9D8F-4363-9C10-304CB3F203B0}"/>
    <cellStyle name="Normal 2 5 9" xfId="55" xr:uid="{00000000-0005-0000-0000-00002E000000}"/>
    <cellStyle name="Normal 2 5 9 2" xfId="121" xr:uid="{12A12D72-789D-4510-8678-2A0E985CCB6E}"/>
    <cellStyle name="Normal 2 6" xfId="33" xr:uid="{00000000-0005-0000-0000-00002F000000}"/>
    <cellStyle name="Normal 2 7" xfId="59" xr:uid="{00000000-0005-0000-0000-000030000000}"/>
    <cellStyle name="Normal 2 7 2" xfId="124" xr:uid="{D46A0FA4-31FD-4379-9344-1FD6D389DA04}"/>
    <cellStyle name="Normal 2 8" xfId="84" xr:uid="{2FA81236-E006-4FA6-B006-4683CAB97B05}"/>
    <cellStyle name="Normal 3" xfId="34" xr:uid="{00000000-0005-0000-0000-000031000000}"/>
    <cellStyle name="Normal 3 2" xfId="35" xr:uid="{00000000-0005-0000-0000-000032000000}"/>
    <cellStyle name="Normal 3 2 2" xfId="70" xr:uid="{00000000-0005-0000-0000-000033000000}"/>
    <cellStyle name="Normal 3 2 2 2" xfId="135" xr:uid="{645AC645-513A-4785-BA2A-F9A82B058246}"/>
    <cellStyle name="Normal 3 2 3" xfId="107" xr:uid="{20E68A6A-63C7-47F0-B6B7-FC83C67D26BA}"/>
    <cellStyle name="Normal 3 3" xfId="69" xr:uid="{00000000-0005-0000-0000-000034000000}"/>
    <cellStyle name="Normal 3 3 2" xfId="134" xr:uid="{33861D67-E9E3-4341-9DC9-894E82A607F5}"/>
    <cellStyle name="Normal 3 4" xfId="106" xr:uid="{A9BFB4D4-F4D5-4D7A-8E55-BA369EEE9533}"/>
    <cellStyle name="Normal 4" xfId="36" xr:uid="{00000000-0005-0000-0000-000035000000}"/>
    <cellStyle name="Normal 4 2" xfId="37" xr:uid="{00000000-0005-0000-0000-000036000000}"/>
    <cellStyle name="Normal 4 2 2" xfId="38" xr:uid="{00000000-0005-0000-0000-000037000000}"/>
    <cellStyle name="Normal 4 2 2 2" xfId="72" xr:uid="{00000000-0005-0000-0000-000038000000}"/>
    <cellStyle name="Normal 4 2 2 2 2" xfId="137" xr:uid="{C6FDA894-9A57-44C9-AD21-993DA885B151}"/>
    <cellStyle name="Normal 4 2 2 3" xfId="109" xr:uid="{47B14523-AA07-4EFB-8632-CEE7C1AEB6E3}"/>
    <cellStyle name="Normal 4 2 3" xfId="71" xr:uid="{00000000-0005-0000-0000-000039000000}"/>
    <cellStyle name="Normal 4 2 3 2" xfId="136" xr:uid="{9B249890-C054-45C2-8654-7A8012722863}"/>
    <cellStyle name="Normal 4 2 4" xfId="108" xr:uid="{78B30992-E8C1-4D17-BBA4-F17F0850AC5C}"/>
    <cellStyle name="Normal 4 3" xfId="39" xr:uid="{00000000-0005-0000-0000-00003A000000}"/>
    <cellStyle name="Normal 4 3 2" xfId="73" xr:uid="{00000000-0005-0000-0000-00003B000000}"/>
    <cellStyle name="Normal 4 3 2 2" xfId="138" xr:uid="{81261361-9D7C-4654-A1C0-230B52A317F6}"/>
    <cellStyle name="Normal 4 3 3" xfId="110" xr:uid="{29B97C92-3DD1-4C32-8BB2-18D6DAD5AB06}"/>
    <cellStyle name="Normal 4 4" xfId="40" xr:uid="{00000000-0005-0000-0000-00003C000000}"/>
    <cellStyle name="Normal 5" xfId="41" xr:uid="{00000000-0005-0000-0000-00003D000000}"/>
    <cellStyle name="Normal 5 2" xfId="42" xr:uid="{00000000-0005-0000-0000-00003E000000}"/>
    <cellStyle name="Normal 5 2 2" xfId="75" xr:uid="{00000000-0005-0000-0000-00003F000000}"/>
    <cellStyle name="Normal 5 2 2 2" xfId="140" xr:uid="{92695404-CBF1-4A5C-BFD6-1EE8C7B71D8A}"/>
    <cellStyle name="Normal 5 2 3" xfId="112" xr:uid="{DF0F6137-AB3B-4AD5-9776-EBAD6EBF5132}"/>
    <cellStyle name="Normal 5 3" xfId="74" xr:uid="{00000000-0005-0000-0000-000040000000}"/>
    <cellStyle name="Normal 5 3 2" xfId="139" xr:uid="{C68057FC-5F5D-475D-A6C8-3B0FA6C4F4B9}"/>
    <cellStyle name="Normal 5 4" xfId="111" xr:uid="{C4501AA7-B137-4596-8678-9C59BEB35168}"/>
    <cellStyle name="Normal 6" xfId="43" xr:uid="{00000000-0005-0000-0000-000041000000}"/>
    <cellStyle name="Normal 7" xfId="44" xr:uid="{00000000-0005-0000-0000-000042000000}"/>
    <cellStyle name="Normal 8" xfId="45" xr:uid="{00000000-0005-0000-0000-000043000000}"/>
    <cellStyle name="Normal 8 2" xfId="46" xr:uid="{00000000-0005-0000-0000-000044000000}"/>
    <cellStyle name="Normal 8 3" xfId="47" xr:uid="{00000000-0005-0000-0000-000045000000}"/>
    <cellStyle name="Normal 8 3 2" xfId="48" xr:uid="{00000000-0005-0000-0000-000046000000}"/>
    <cellStyle name="Normal 8 3 2 2" xfId="115" xr:uid="{9E326F9E-68EC-4C6B-8FE0-D65AA72193D7}"/>
    <cellStyle name="Normal 8 3 3" xfId="76" xr:uid="{00000000-0005-0000-0000-000047000000}"/>
    <cellStyle name="Normal 8 3 3 2" xfId="141" xr:uid="{FB31F3E7-2C50-4C95-83DC-D948711C54E1}"/>
    <cellStyle name="Normal 8 3 4" xfId="114" xr:uid="{7A0CB4F1-9978-4745-8003-37074CD60504}"/>
    <cellStyle name="Normal 8 4" xfId="49" xr:uid="{00000000-0005-0000-0000-000048000000}"/>
    <cellStyle name="Normal 8 4 2" xfId="116" xr:uid="{93CDD8BF-82F6-4960-BB87-2B244A8DBC74}"/>
    <cellStyle name="Normal 8 5" xfId="50" xr:uid="{00000000-0005-0000-0000-000049000000}"/>
    <cellStyle name="Normal 8 5 2" xfId="117" xr:uid="{2BADD389-D092-4691-8309-99CFFA66C237}"/>
    <cellStyle name="Normal 8 6" xfId="51" xr:uid="{00000000-0005-0000-0000-00004A000000}"/>
    <cellStyle name="Normal 8 6 2" xfId="118" xr:uid="{41C0C055-AE6F-4236-816C-CA63114CEBE0}"/>
    <cellStyle name="Normal 8 7" xfId="56" xr:uid="{00000000-0005-0000-0000-00004B000000}"/>
    <cellStyle name="Normal 8 7 2" xfId="122" xr:uid="{D7DCCB7C-B830-4FAA-801C-BA8FC3C273F3}"/>
    <cellStyle name="Normal 8 8" xfId="113" xr:uid="{D635CF29-F88D-421A-A801-F98FFB96DFF9}"/>
    <cellStyle name="Normal 9" xfId="52" xr:uid="{00000000-0005-0000-0000-00004C000000}"/>
    <cellStyle name="Normal 9 2" xfId="77" xr:uid="{00000000-0005-0000-0000-00004D000000}"/>
    <cellStyle name="Normal 9 2 2" xfId="142" xr:uid="{6A3F75CA-6AEF-429F-B489-391F1CF9F82D}"/>
    <cellStyle name="Normal 9 3" xfId="119" xr:uid="{8AFBC814-2EE4-4339-874C-92EF415BF84E}"/>
    <cellStyle name="Percent 2" xfId="53" xr:uid="{00000000-0005-0000-0000-00004F000000}"/>
  </cellStyles>
  <dxfs count="295">
    <dxf>
      <alignment wrapText="1"/>
    </dxf>
    <dxf>
      <alignment wrapText="1"/>
    </dxf>
    <dxf>
      <alignment wrapText="1"/>
    </dxf>
    <dxf>
      <numFmt numFmtId="2" formatCode="0.00"/>
    </dxf>
    <dxf>
      <numFmt numFmtId="2" formatCode="0.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top style="thin">
          <color rgb="FFFF0000"/>
        </top>
      </border>
    </dxf>
    <dxf>
      <numFmt numFmtId="170" formatCode="d/m/yy;@"/>
    </dxf>
    <dxf>
      <numFmt numFmtId="170" formatCode="d/m/yy;@"/>
    </dxf>
    <dxf>
      <numFmt numFmtId="170" formatCode="d/m/yy;@"/>
    </dxf>
    <dxf>
      <alignment horizontal="left"/>
    </dxf>
    <dxf>
      <alignment horizontal="left"/>
    </dxf>
    <dxf>
      <alignment horizontal="left"/>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border>
        <vertical style="thin">
          <color rgb="FFFF0000"/>
        </vertical>
      </border>
    </dxf>
    <dxf>
      <border>
        <vertical style="thin">
          <color rgb="FFFF0000"/>
        </vertical>
      </border>
    </dxf>
    <dxf>
      <border>
        <left/>
      </border>
    </dxf>
    <dxf>
      <border>
        <left style="double">
          <color rgb="FFFF0000"/>
        </left>
        <vertical style="thin">
          <color rgb="FFFF0000"/>
        </vertical>
      </border>
    </dxf>
    <dxf>
      <numFmt numFmtId="2" formatCode="0.00"/>
    </dxf>
    <dxf>
      <border>
        <left style="double">
          <color rgb="FFFF0000"/>
        </left>
        <right style="double">
          <color rgb="FFFF0000"/>
        </right>
        <vertical style="thin">
          <color rgb="FFFF0000"/>
        </vertical>
      </border>
    </dxf>
    <dxf>
      <border>
        <right style="double">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thin">
          <color rgb="FFFF0000"/>
        </vertical>
      </border>
    </dxf>
    <dxf>
      <border>
        <right style="double">
          <color rgb="FFFF0000"/>
        </right>
      </border>
    </dxf>
    <dxf>
      <alignment wrapText="1"/>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border>
        <right style="thin">
          <color rgb="FFFF0000"/>
        </right>
      </border>
    </dxf>
    <dxf>
      <border>
        <right style="thin">
          <color rgb="FFFF0000"/>
        </right>
      </border>
    </dxf>
    <dxf>
      <border>
        <top style="thin">
          <color rgb="FFFF0000"/>
        </top>
      </border>
    </dxf>
    <dxf>
      <alignment wrapText="1"/>
    </dxf>
    <dxf>
      <alignment wrapText="1"/>
    </dxf>
    <dxf>
      <alignment wrapText="1"/>
    </dxf>
    <dxf>
      <alignment wrapText="1"/>
    </dxf>
    <dxf>
      <alignment wrapText="1"/>
    </dxf>
    <dxf>
      <alignment wrapText="1"/>
    </dxf>
    <dxf>
      <alignment wrapText="1"/>
    </dxf>
    <dxf>
      <alignment wrapText="0"/>
    </dxf>
    <dxf>
      <numFmt numFmtId="2" formatCode="0.00"/>
    </dxf>
    <dxf>
      <alignment horizontal="center"/>
    </dxf>
    <dxf>
      <alignment vertical="top"/>
    </dxf>
    <dxf>
      <border>
        <left style="double">
          <color rgb="FFFF0000"/>
        </left>
        <right style="double">
          <color rgb="FFFF0000"/>
        </right>
        <vertical style="thin">
          <color rgb="FFFF0000"/>
        </vertical>
      </border>
    </dxf>
    <dxf>
      <border>
        <top style="thin">
          <color rgb="FFFF0000"/>
        </top>
      </border>
    </dxf>
    <dxf>
      <border>
        <left style="double">
          <color rgb="FFFF0000"/>
        </left>
        <right style="thin">
          <color rgb="FFFF0000"/>
        </right>
      </border>
    </dxf>
    <dxf>
      <alignment wrapText="1"/>
    </dxf>
    <dxf>
      <alignment wrapText="1"/>
    </dxf>
    <dxf>
      <alignment wrapText="1"/>
    </dxf>
    <dxf>
      <alignment wrapText="1"/>
    </dxf>
    <dxf>
      <alignment wrapText="1"/>
    </dxf>
    <dxf>
      <alignment wrapText="1"/>
    </dxf>
    <dxf>
      <border>
        <left style="double">
          <color rgb="FFFF0000"/>
        </left>
        <right style="double">
          <color rgb="FFFF0000"/>
        </right>
        <vertical style="double">
          <color rgb="FFFF0000"/>
        </vertical>
      </border>
    </dxf>
    <dxf>
      <border>
        <right style="thin">
          <color rgb="FFFF0000"/>
        </right>
      </border>
    </dxf>
    <dxf>
      <border>
        <right style="thin">
          <color rgb="FFFF0000"/>
        </right>
      </border>
    </dxf>
    <dxf>
      <font>
        <b val="0"/>
        <i val="0"/>
        <strike val="0"/>
        <condense val="0"/>
        <extend val="0"/>
        <outline val="0"/>
        <shadow val="0"/>
        <u val="none"/>
        <vertAlign val="baseline"/>
        <sz val="11"/>
        <color rgb="FF000000"/>
        <name val="Calibri"/>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rgb="FF000000"/>
        <name val="Calibri"/>
        <family val="2"/>
        <scheme val="none"/>
      </font>
      <fill>
        <patternFill patternType="solid">
          <fgColor indexed="64"/>
          <bgColor theme="8" tint="0.79998168889431442"/>
        </patternFill>
      </fill>
      <alignment horizontal="general" vertical="top" textRotation="0" wrapText="1" indent="0" justifyLastLine="0" shrinkToFit="0" readingOrder="0"/>
    </dxf>
    <dxf>
      <fill>
        <patternFill patternType="solid">
          <fgColor indexed="64"/>
          <bgColor theme="8" tint="0.79998168889431442"/>
        </patternFill>
      </fill>
      <alignment horizontal="general" vertical="top" textRotation="0" wrapText="1" indent="0" justifyLastLine="0" shrinkToFit="0" readingOrder="0"/>
    </dxf>
    <dxf>
      <font>
        <strike val="0"/>
        <outline val="0"/>
        <shadow val="0"/>
        <u val="none"/>
        <vertAlign val="baseline"/>
        <sz val="11"/>
        <color theme="1"/>
        <name val="Calibri"/>
        <family val="2"/>
        <scheme val="minor"/>
      </font>
      <fill>
        <patternFill patternType="solid">
          <fgColor indexed="64"/>
          <bgColor theme="8" tint="0.79998168889431442"/>
        </patternFill>
      </fill>
    </dxf>
    <dxf>
      <border>
        <left style="double">
          <color rgb="FFFF0000"/>
        </left>
        <vertical style="thin">
          <color rgb="FFFF0000"/>
        </vertical>
      </border>
    </dxf>
    <dxf>
      <border>
        <left/>
      </border>
    </dxf>
    <dxf>
      <border>
        <vertical style="thin">
          <color rgb="FFFF0000"/>
        </vertical>
      </border>
    </dxf>
    <dxf>
      <border>
        <vertical style="thin">
          <color rgb="FFFF0000"/>
        </vertical>
      </border>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alignment horizontal="left"/>
    </dxf>
    <dxf>
      <alignment horizontal="left"/>
    </dxf>
    <dxf>
      <alignment horizontal="left"/>
    </dxf>
    <dxf>
      <numFmt numFmtId="170" formatCode="d/m/yy;@"/>
    </dxf>
    <dxf>
      <numFmt numFmtId="170" formatCode="d/m/yy;@"/>
    </dxf>
    <dxf>
      <numFmt numFmtId="170" formatCode="d/m/yy;@"/>
    </dxf>
    <dxf>
      <border>
        <top style="thin">
          <color rgb="FFFF0000"/>
        </top>
      </border>
    </dxf>
    <dxf>
      <border>
        <left style="double">
          <color rgb="FFFF0000"/>
        </left>
        <right style="double">
          <color rgb="FFFF0000"/>
        </right>
        <vertical style="thin">
          <color rgb="FFFF0000"/>
        </vertical>
      </border>
    </dxf>
    <dxf>
      <border>
        <left style="double">
          <color rgb="FFFF0000"/>
        </left>
        <right style="double">
          <color rgb="FFFF0000"/>
        </right>
        <vertical style="thin">
          <color rgb="FFFF0000"/>
        </vertical>
      </border>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numFmt numFmtId="2" formatCode="0.00"/>
    </dxf>
    <dxf>
      <numFmt numFmtId="2" formatCode="0.00"/>
    </dxf>
    <dxf>
      <alignment wrapText="1"/>
    </dxf>
    <dxf>
      <alignment wrapText="1"/>
    </dxf>
    <dxf>
      <alignment wrapText="1"/>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right style="double">
          <color rgb="FFFF0000"/>
        </right>
      </border>
    </dxf>
    <dxf>
      <border>
        <left style="double">
          <color rgb="FFFF0000"/>
        </left>
        <right style="double">
          <color rgb="FFFF0000"/>
        </right>
        <vertical style="thin">
          <color rgb="FFFF0000"/>
        </vertical>
      </border>
    </dxf>
    <dxf>
      <alignment wrapText="1"/>
    </dxf>
    <dxf>
      <alignment wrapText="1"/>
    </dxf>
    <dxf>
      <alignment wrapText="1"/>
    </dxf>
    <dxf>
      <alignment wrapText="1"/>
    </dxf>
    <dxf>
      <alignment wrapText="1"/>
    </dxf>
    <dxf>
      <alignment wrapText="1"/>
    </dxf>
    <dxf>
      <alignment wrapText="1"/>
    </dxf>
    <dxf>
      <border>
        <top style="thin">
          <color rgb="FFFF0000"/>
        </top>
      </border>
    </dxf>
    <dxf>
      <border>
        <right style="double">
          <color rgb="FFFF0000"/>
        </right>
      </border>
    </dxf>
    <dxf>
      <border>
        <left style="double">
          <color rgb="FFFF0000"/>
        </left>
        <right style="double">
          <color rgb="FFFF0000"/>
        </right>
        <vertical style="thin">
          <color rgb="FFFF0000"/>
        </vertical>
      </border>
    </dxf>
    <dxf>
      <numFmt numFmtId="2" formatCode="0.00"/>
    </dxf>
    <dxf>
      <alignment wrapText="0"/>
    </dxf>
    <dxf>
      <alignment wrapText="1"/>
    </dxf>
    <dxf>
      <alignment wrapText="1"/>
    </dxf>
    <dxf>
      <alignment wrapText="1"/>
    </dxf>
    <dxf>
      <alignment wrapText="1"/>
    </dxf>
    <dxf>
      <alignment wrapText="1"/>
    </dxf>
    <dxf>
      <alignment wrapText="1"/>
    </dxf>
    <dxf>
      <alignment wrapText="1"/>
    </dxf>
    <dxf>
      <border>
        <top style="thin">
          <color rgb="FFFF0000"/>
        </top>
      </border>
    </dxf>
    <dxf>
      <border>
        <right style="thin">
          <color rgb="FFFF0000"/>
        </right>
      </border>
    </dxf>
    <dxf>
      <border>
        <right style="thin">
          <color rgb="FFFF0000"/>
        </right>
      </border>
    </dxf>
    <dxf>
      <border>
        <right style="thin">
          <color rgb="FFFF0000"/>
        </right>
      </border>
    </dxf>
    <dxf>
      <border>
        <right style="thin">
          <color rgb="FFFF0000"/>
        </right>
      </border>
    </dxf>
    <dxf>
      <border>
        <left style="double">
          <color rgb="FFFF0000"/>
        </left>
        <right style="double">
          <color rgb="FFFF0000"/>
        </right>
        <vertical style="double">
          <color rgb="FFFF0000"/>
        </vertical>
      </border>
    </dxf>
    <dxf>
      <border>
        <left style="double">
          <color rgb="FFFF0000"/>
        </left>
        <right style="double">
          <color rgb="FFFF0000"/>
        </right>
        <vertical style="double">
          <color rgb="FFFF0000"/>
        </vertical>
      </border>
    </dxf>
    <dxf>
      <alignment wrapText="1"/>
    </dxf>
    <dxf>
      <border>
        <right style="thin">
          <color rgb="FFFF0000"/>
        </right>
      </border>
    </dxf>
    <dxf>
      <border>
        <right style="thin">
          <color rgb="FFFF0000"/>
        </right>
      </border>
    </dxf>
    <dxf>
      <border>
        <left style="double">
          <color rgb="FFFF0000"/>
        </left>
        <right style="double">
          <color rgb="FFFF0000"/>
        </right>
        <vertical style="double">
          <color rgb="FFFF0000"/>
        </vertical>
      </border>
    </dxf>
    <dxf>
      <alignment wrapText="1"/>
    </dxf>
    <dxf>
      <alignment wrapText="1"/>
    </dxf>
    <dxf>
      <alignment wrapText="1"/>
    </dxf>
    <dxf>
      <alignment wrapText="1"/>
    </dxf>
    <dxf>
      <alignment wrapText="1"/>
    </dxf>
    <dxf>
      <alignment wrapText="1"/>
    </dxf>
    <dxf>
      <border>
        <left style="double">
          <color rgb="FFFF0000"/>
        </left>
        <right style="thin">
          <color rgb="FFFF0000"/>
        </right>
      </border>
    </dxf>
    <dxf>
      <border>
        <top style="thin">
          <color rgb="FFFF0000"/>
        </top>
      </border>
    </dxf>
    <dxf>
      <border>
        <left style="double">
          <color rgb="FFFF0000"/>
        </left>
        <right style="double">
          <color rgb="FFFF0000"/>
        </right>
        <vertical style="thin">
          <color rgb="FFFF0000"/>
        </vertical>
      </border>
    </dxf>
    <dxf>
      <alignment vertical="top"/>
    </dxf>
    <dxf>
      <alignment horizontal="center"/>
    </dxf>
    <dxf>
      <numFmt numFmtId="2" formatCode="0.00"/>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fill>
        <patternFill patternType="solid">
          <fgColor indexed="64"/>
          <bgColor theme="7" tint="0.79998168889431442"/>
        </patternFill>
      </fill>
      <alignment vertical="top" textRotation="0" wrapText="1" indent="0" justifyLastLine="0" shrinkToFit="0" readingOrder="0"/>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solid">
          <fgColor indexed="64"/>
          <bgColor theme="8" tint="0.79998168889431442"/>
        </patternFill>
      </fill>
      <alignment horizontal="general" vertical="top" textRotation="0" wrapText="1" indent="0" justifyLastLine="0" shrinkToFit="0" readingOrder="0"/>
      <border diagonalUp="0" diagonalDown="0">
        <left style="thin">
          <color auto="1"/>
        </left>
        <right style="thin">
          <color auto="1"/>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fill>
        <patternFill patternType="solid">
          <fgColor indexed="64"/>
          <bgColor theme="8"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none">
          <fgColor indexed="64"/>
          <bgColor theme="8" tint="0.79998168889431442"/>
        </patternFill>
      </fill>
      <alignment horizontal="general" vertical="top" textRotation="0" wrapText="0" indent="0" justifyLastLine="0" shrinkToFit="0" readingOrder="0"/>
      <border diagonalUp="0" diagonalDown="0" outline="0">
        <left style="double">
          <color rgb="FFFF0000"/>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9"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rgb="FFFF0000"/>
        </left>
        <right style="double">
          <color rgb="FFFF0000"/>
        </right>
        <top style="thin">
          <color theme="0" tint="-0.14996795556505021"/>
        </top>
        <bottom style="thin">
          <color theme="0" tint="-0.14996795556505021"/>
        </bottom>
        <vertical style="thin">
          <color rgb="FFFF0000"/>
        </vertical>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66" formatCode="0.00_ ;[Red]\-0.00\ ;\-"/>
      <fill>
        <patternFill patternType="none">
          <fgColor indexed="64"/>
          <bgColor auto="1"/>
        </patternFill>
      </fill>
      <alignment horizontal="general" vertical="top" textRotation="0" wrapText="0" indent="0" justifyLastLine="0" shrinkToFit="0" readingOrder="0"/>
      <border diagonalUp="0" diagonalDown="0">
        <left style="double">
          <color rgb="FFFF0000"/>
        </left>
        <right style="thin">
          <color rgb="FFFF0000"/>
        </right>
        <top style="thin">
          <color theme="0" tint="-0.14996795556505021"/>
        </top>
        <bottom style="thin">
          <color theme="0" tint="-0.14996795556505021"/>
        </bottom>
        <vertical style="thin">
          <color rgb="FFFF0000"/>
        </vertical>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rgb="FFFF0000"/>
        </left>
        <right style="double">
          <color rgb="FFFF0000"/>
        </right>
        <top style="thin">
          <color theme="0" tint="-0.14996795556505021"/>
        </top>
        <bottom/>
        <vertical style="thin">
          <color rgb="FFFF0000"/>
        </vertical>
        <horizontal/>
      </border>
    </dxf>
    <dxf>
      <font>
        <b val="0"/>
        <i val="0"/>
        <strike val="0"/>
        <condense val="0"/>
        <extend val="0"/>
        <outline val="0"/>
        <shadow val="0"/>
        <u val="none"/>
        <vertAlign val="baseline"/>
        <sz val="10"/>
        <color indexed="8"/>
        <name val="Calibri"/>
        <family val="2"/>
        <scheme val="minor"/>
      </font>
      <numFmt numFmtId="169" formatCode="0.00_ ;[Red]\-0.00\ ;"/>
      <fill>
        <patternFill patternType="none">
          <fgColor indexed="64"/>
          <bgColor indexed="65"/>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66" formatCode="0.00_ ;[Red]\-0.00\ ;\-"/>
      <fill>
        <patternFill patternType="none">
          <fgColor indexed="64"/>
          <bgColor auto="1"/>
        </patternFill>
      </fill>
      <alignment horizontal="general" vertical="top" textRotation="0" wrapText="0" indent="0" justifyLastLine="0" shrinkToFit="0" readingOrder="0"/>
      <border diagonalUp="0" diagonalDown="0" outline="0">
        <left style="double">
          <color rgb="FFFF0000"/>
        </left>
        <right style="thin">
          <color rgb="FFFF0000"/>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rgb="FFFF0000"/>
        </left>
        <right style="double">
          <color rgb="FFFF0000"/>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left style="thin">
          <color rgb="FFFF0000"/>
        </left>
        <right style="double">
          <color rgb="FFFF0000"/>
        </right>
        <top style="thin">
          <color theme="0" tint="-0.14996795556505021"/>
        </top>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0.00;[Red]\-#,##0.00;&quot;&quot;"/>
      <fill>
        <patternFill patternType="solid">
          <fgColor indexed="64"/>
          <bgColor theme="7" tint="0.79998168889431442"/>
        </patternFill>
      </fill>
      <alignment horizontal="right" vertical="top" textRotation="0" wrapText="0" indent="0" justifyLastLine="0" shrinkToFit="0" readingOrder="0"/>
      <border diagonalUp="0" diagonalDown="0" outline="0">
        <left style="double">
          <color rgb="FFFF0000"/>
        </left>
        <right style="thin">
          <color rgb="FFFF0000"/>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4" formatCode="0.00%"/>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4" formatCode="0.00%"/>
      <fill>
        <patternFill patternType="solid">
          <fgColor indexed="64"/>
          <bgColor theme="7"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none"/>
      </font>
      <numFmt numFmtId="166"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8" tint="0.79998168889431442"/>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9" formatCode="0.00_ ;[Red]\-0.00\ ;"/>
      <fill>
        <patternFill patternType="solid">
          <fgColor indexed="64"/>
          <bgColor theme="7"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theme="0" tint="-0.14996795556505021"/>
        </top>
        <bottom style="thin">
          <color theme="0" tint="-0.14996795556505021"/>
        </bottom>
      </border>
    </dxf>
    <dxf>
      <font>
        <b val="0"/>
        <i val="0"/>
        <strike val="0"/>
        <condense val="0"/>
        <extend val="0"/>
        <outline val="0"/>
        <shadow val="0"/>
        <u val="none"/>
        <vertAlign val="baseline"/>
        <sz val="10"/>
        <color indexed="8"/>
        <name val="Calibri"/>
        <family val="2"/>
        <scheme val="minor"/>
      </font>
      <fill>
        <patternFill patternType="solid">
          <fgColor indexed="64"/>
          <bgColor theme="8"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6" formatCode="0.00_ ;[Red]\-0.00\ ;\-"/>
      <fill>
        <patternFill patternType="solid">
          <fgColor indexed="64"/>
          <bgColor theme="8"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theme="0" tint="-0.14996795556505021"/>
        </top>
        <bottom/>
        <vertical/>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7" formatCode="#,##0.00;[Red]\-#,##0.00;&quot;&quot;"/>
      <fill>
        <patternFill patternType="solid">
          <fgColor indexed="64"/>
          <bgColor theme="8" tint="0.79998168889431442"/>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7" formatCode="#,##0.00;[Red]\-#,##0.00;&quot;&quot;"/>
      <fill>
        <patternFill patternType="solid">
          <fgColor indexed="64"/>
          <bgColor theme="8" tint="0.79998168889431442"/>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67" formatCode="#,##0.00;[Red]\-#,##0.00;&quot;&quo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167" formatCode="#,##0.00;[Red]\-#,##0.00;&quot;&quot;"/>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1" indent="0" justifyLastLine="0" shrinkToFit="0" readingOrder="0"/>
      <border diagonalUp="0" diagonalDown="0">
        <left style="thin">
          <color indexed="64"/>
        </left>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solid">
          <fgColor indexed="64"/>
          <bgColor theme="7"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numFmt numFmtId="19" formatCode="dd/mm/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9" formatCode="dd/mm/yyyy"/>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4" formatCode="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theme="0" tint="-0.14996795556505021"/>
        </top>
        <bottom style="thin">
          <color theme="0" tint="-0.14996795556505021"/>
        </bottom>
        <horizontal style="thin">
          <color theme="0" tint="-0.14996795556505021"/>
        </horizontal>
      </border>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minor"/>
      </font>
      <numFmt numFmtId="1" formatCode="0"/>
      <fill>
        <patternFill patternType="none">
          <fgColor indexed="64"/>
          <bgColor auto="1"/>
        </patternFill>
      </fill>
      <alignment horizontal="right" vertical="top" textRotation="0" wrapText="0" indent="0" justifyLastLine="0" shrinkToFit="0" readingOrder="0"/>
      <border diagonalUp="0" diagonalDown="0">
        <left/>
        <right style="thin">
          <color indexed="64"/>
        </right>
        <top style="thin">
          <color theme="0" tint="-0.14996795556505021"/>
        </top>
        <bottom style="thin">
          <color theme="0" tint="-0.14996795556505021"/>
        </bottom>
        <horizontal style="thin">
          <color theme="0" tint="-0.14996795556505021"/>
        </horizontal>
      </border>
    </dxf>
    <dxf>
      <border>
        <top style="thin">
          <color indexed="64"/>
        </top>
      </border>
    </dxf>
    <dxf>
      <font>
        <strike val="0"/>
        <outline val="0"/>
        <shadow val="0"/>
        <u val="none"/>
        <vertAlign val="baseline"/>
        <sz val="10"/>
      </font>
      <alignment horizontal="right"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
      <fill>
        <patternFill>
          <bgColor theme="7" tint="0.79998168889431442"/>
        </patternFill>
      </fill>
    </dxf>
    <dxf>
      <fill>
        <patternFill>
          <bgColor rgb="FFFFFF00"/>
        </patternFill>
      </fill>
    </dxf>
    <dxf>
      <font>
        <color auto="1"/>
      </font>
      <fill>
        <patternFill>
          <bgColor rgb="FFFFFF00"/>
        </patternFill>
      </fill>
    </dxf>
    <dxf>
      <font>
        <b val="0"/>
        <i val="0"/>
        <strike val="0"/>
        <condense val="0"/>
        <extend val="0"/>
        <outline val="0"/>
        <shadow val="0"/>
        <u val="none"/>
        <vertAlign val="baseline"/>
        <sz val="12"/>
        <color indexed="8"/>
        <name val="Calibri"/>
        <scheme val="none"/>
      </font>
      <numFmt numFmtId="14"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name val="Calibri"/>
        <scheme val="none"/>
      </font>
      <fill>
        <patternFill patternType="none">
          <fgColor indexed="64"/>
          <bgColor auto="1"/>
        </patternFill>
      </fill>
      <alignment vertical="top" textRotation="0" wrapText="1" indent="0" justifyLastLine="0" shrinkToFit="0" readingOrder="0"/>
    </dxf>
    <dxf>
      <font>
        <b val="0"/>
        <strike val="0"/>
        <outline val="0"/>
        <shadow val="0"/>
        <u val="none"/>
        <vertAlign val="baseline"/>
        <sz val="12"/>
        <name val="Calibr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12" formatCode="&quot;£&quot;#,##0.00;[Red]\-&quot;£&quot;#,##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numFmt numFmtId="4" formatCode="#,##0.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4" formatCode="#,##0.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numFmt numFmtId="12" formatCode="&quot;£&quot;#,##0.00;[Red]\-&quot;£&quot;#,##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indexed="8"/>
        <name val="Calibri"/>
        <family val="2"/>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scheme val="none"/>
      </font>
      <fill>
        <patternFill patternType="none">
          <fgColor indexed="64"/>
          <bgColor auto="1"/>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indexed="8"/>
        <name val="Calibri"/>
        <scheme val="none"/>
      </font>
      <fill>
        <patternFill patternType="none">
          <fgColor indexed="64"/>
          <bgColor auto="1"/>
        </patternFill>
      </fill>
      <alignment horizontal="center" vertical="top" textRotation="0" wrapText="1" relativeIndent="0" justifyLastLine="0" shrinkToFit="0" readingOrder="0"/>
      <border diagonalUp="0" diagonalDown="0" outline="0">
        <left style="thin">
          <color indexed="64"/>
        </left>
        <right style="thin">
          <color indexed="64"/>
        </right>
        <top/>
        <bottom/>
      </border>
    </dxf>
    <dxf>
      <fill>
        <patternFill>
          <bgColor rgb="FFFFFF00"/>
        </patternFill>
      </fill>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fill>
        <patternFill patternType="solid">
          <fgColor theme="0" tint="-0.24994659260841701"/>
        </patternFill>
      </fill>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border>
        <left style="thin">
          <color theme="0" tint="-0.44999542222357858"/>
        </left>
        <right style="thin">
          <color theme="0" tint="-0.44999542222357858"/>
        </right>
        <top style="thin">
          <color theme="0" tint="-0.44999542222357858"/>
        </top>
        <bottom style="thin">
          <color theme="0" tint="-0.44999542222357858"/>
        </bottom>
      </border>
    </dxf>
    <dxf>
      <font>
        <color theme="0" tint="-0.24994659260841701"/>
      </font>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
      <font>
        <b/>
        <color theme="1"/>
      </font>
    </dxf>
    <dxf>
      <font>
        <b/>
        <color theme="1"/>
      </font>
      <fill>
        <patternFill patternType="solid">
          <fgColor theme="0" tint="-0.14999847407452621"/>
          <bgColor theme="0" tint="-0.14999847407452621"/>
        </patternFill>
      </fill>
      <border>
        <bottom style="thin">
          <color theme="0"/>
        </bottom>
      </border>
    </dxf>
    <dxf>
      <border>
        <top style="thin">
          <color theme="0" tint="-0.34998626667073579"/>
        </top>
      </border>
    </dxf>
    <dxf>
      <font>
        <b/>
        <color theme="1"/>
      </font>
    </dxf>
    <dxf>
      <font>
        <b/>
        <color theme="1"/>
      </font>
      <fill>
        <patternFill patternType="solid">
          <fgColor theme="0" tint="-0.14999847407452621"/>
          <bgColor theme="0" tint="-0.14999847407452621"/>
        </patternFill>
      </fill>
      <border>
        <top style="thin">
          <color theme="0" tint="-0.34998626667073579"/>
        </top>
        <bottom style="thin">
          <color theme="0" tint="-0.34998626667073579"/>
        </bottom>
      </border>
    </dxf>
    <dxf>
      <fill>
        <patternFill>
          <bgColor theme="0"/>
        </patternFill>
      </fill>
    </dxf>
    <dxf>
      <border>
        <left style="thin">
          <color theme="0" tint="-0.34998626667073579"/>
        </left>
        <right style="thin">
          <color theme="0" tint="-0.34998626667073579"/>
        </right>
        <top style="thin">
          <color theme="0" tint="-0.34998626667073579"/>
        </top>
        <bottom style="thin">
          <color theme="0" tint="-0.34998626667073579"/>
        </bottom>
      </border>
    </dxf>
    <dxf>
      <border>
        <right style="thin">
          <color theme="1" tint="0.499984740745262"/>
        </right>
      </border>
    </dxf>
    <dxf>
      <font>
        <b/>
        <color theme="1"/>
      </font>
      <border>
        <left style="medium">
          <color theme="1" tint="0.499984740745262"/>
        </left>
        <right style="medium">
          <color theme="1" tint="0.499984740745262"/>
        </right>
        <top style="medium">
          <color theme="1" tint="0.499984740745262"/>
        </top>
        <bottom style="medium">
          <color theme="1" tint="0.499984740745262"/>
        </bottom>
      </border>
    </dxf>
    <dxf>
      <font>
        <b/>
        <color theme="1"/>
      </font>
      <border>
        <left style="medium">
          <color theme="1" tint="0.499984740745262"/>
        </left>
        <right style="medium">
          <color theme="1" tint="0.499984740745262"/>
        </right>
        <top style="medium">
          <color theme="1" tint="0.499984740745262"/>
        </top>
        <bottom style="medium">
          <color theme="1" tint="0.499984740745262"/>
        </bottom>
        <horizontal style="thin">
          <color theme="0"/>
        </horizontal>
      </border>
    </dxf>
    <dxf>
      <font>
        <color theme="1"/>
      </font>
      <border>
        <horizontal style="thin">
          <color theme="0" tint="-0.14999847407452621"/>
        </horizontal>
      </border>
    </dxf>
  </dxfs>
  <tableStyles count="2" defaultTableStyle="TableStyleMedium2" defaultPivotStyle="PivotStyleLight16">
    <tableStyle name="Practico" table="0" count="11" xr9:uid="{00000000-0011-0000-FFFF-FFFF00000000}">
      <tableStyleElement type="wholeTable" dxfId="294"/>
      <tableStyleElement type="headerRow" dxfId="293"/>
      <tableStyleElement type="totalRow" dxfId="292"/>
      <tableStyleElement type="firstColumn" dxfId="291"/>
      <tableStyleElement type="firstRowStripe" dxfId="290"/>
      <tableStyleElement type="firstColumnStripe" dxfId="289"/>
      <tableStyleElement type="firstSubtotalRow" dxfId="288"/>
      <tableStyleElement type="secondSubtotalRow" dxfId="287"/>
      <tableStyleElement type="secondColumnSubheading" dxfId="286"/>
      <tableStyleElement type="firstRowSubheading" dxfId="285"/>
      <tableStyleElement type="secondRowSubheading" dxfId="284"/>
    </tableStyle>
    <tableStyle name="PracticoNew" table="0" count="12" xr9:uid="{00000000-0011-0000-FFFF-FFFF01000000}">
      <tableStyleElement type="wholeTable" dxfId="283"/>
      <tableStyleElement type="headerRow" dxfId="282"/>
      <tableStyleElement type="totalRow" dxfId="281"/>
      <tableStyleElement type="firstColumn" dxfId="280"/>
      <tableStyleElement type="firstRowStripe" dxfId="279"/>
      <tableStyleElement type="secondRowStripe" dxfId="278"/>
      <tableStyleElement type="firstColumnStripe" dxfId="277"/>
      <tableStyleElement type="firstSubtotalRow" dxfId="276"/>
      <tableStyleElement type="secondSubtotalRow" dxfId="275"/>
      <tableStyleElement type="secondColumnSubheading" dxfId="274"/>
      <tableStyleElement type="firstRowSubheading" dxfId="273"/>
      <tableStyleElement type="secondRowSubheading" dxfId="27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ichard Benn" refreshedDate="44790.596441550922" createdVersion="6" refreshedVersion="8" minRefreshableVersion="3" recordCount="5" xr:uid="{CFCF0D5B-946F-4D8A-B850-B5A7378C4468}">
  <cacheSource type="worksheet">
    <worksheetSource name="BillDetail_List"/>
  </cacheSource>
  <cacheFields count="27">
    <cacheField name="No" numFmtId="0">
      <sharedItems containsNonDate="0" containsString="0" containsBlank="1" containsNumber="1" containsInteger="1" minValue="1" maxValue="252" count="253">
        <m/>
        <n v="7" u="1"/>
        <n v="250" u="1"/>
        <n v="3" u="1"/>
        <n v="170" u="1"/>
        <n v="109" u="1"/>
        <n v="69" u="1"/>
        <n v="223" u="1"/>
        <n v="143" u="1"/>
        <n v="196" u="1"/>
        <n v="122" u="1"/>
        <n v="82" u="1"/>
        <n v="53" u="1"/>
        <n v="33" u="1"/>
        <n v="249" u="1"/>
        <n v="169" u="1"/>
        <n v="222" u="1"/>
        <n v="142" u="1"/>
        <n v="95" u="1"/>
        <n v="195" u="1"/>
        <n v="248" u="1"/>
        <n v="168" u="1"/>
        <n v="108" u="1"/>
        <n v="68" u="1"/>
        <n v="46" u="1"/>
        <n v="29" u="1"/>
        <n v="221" u="1"/>
        <n v="19" u="1"/>
        <n v="141" u="1"/>
        <n v="194" u="1"/>
        <n v="121" u="1"/>
        <n v="81" u="1"/>
        <n v="247" u="1"/>
        <n v="167" u="1"/>
        <n v="220" u="1"/>
        <n v="140" u="1"/>
        <n v="94" u="1"/>
        <n v="59" u="1"/>
        <n v="39" u="1"/>
        <n v="193" u="1"/>
        <n v="246" u="1"/>
        <n v="166" u="1"/>
        <n v="107" u="1"/>
        <n v="67" u="1"/>
        <n v="219" u="1"/>
        <n v="139" u="1"/>
        <n v="192" u="1"/>
        <n v="120" u="1"/>
        <n v="80" u="1"/>
        <n v="52" u="1"/>
        <n v="32" u="1"/>
        <n v="245" u="1"/>
        <n v="22" u="1"/>
        <n v="165" u="1"/>
        <n v="14" u="1"/>
        <n v="9" u="1"/>
        <n v="6" u="1"/>
        <n v="218" u="1"/>
        <n v="138" u="1"/>
        <n v="93" u="1"/>
        <n v="1" u="1"/>
        <n v="191" u="1"/>
        <n v="244" u="1"/>
        <n v="164" u="1"/>
        <n v="106" u="1"/>
        <n v="66" u="1"/>
        <n v="45" u="1"/>
        <n v="217" u="1"/>
        <n v="137" u="1"/>
        <n v="190" u="1"/>
        <n v="119" u="1"/>
        <n v="79" u="1"/>
        <n v="243" u="1"/>
        <n v="163" u="1"/>
        <n v="216" u="1"/>
        <n v="136" u="1"/>
        <n v="92" u="1"/>
        <n v="58" u="1"/>
        <n v="38" u="1"/>
        <n v="25" u="1"/>
        <n v="189" u="1"/>
        <n v="242" u="1"/>
        <n v="162" u="1"/>
        <n v="105" u="1"/>
        <n v="65" u="1"/>
        <n v="215" u="1"/>
        <n v="135" u="1"/>
        <n v="188" u="1"/>
        <n v="118" u="1"/>
        <n v="78" u="1"/>
        <n v="51" u="1"/>
        <n v="241" u="1"/>
        <n v="161" u="1"/>
        <n v="214" u="1"/>
        <n v="134" u="1"/>
        <n v="91" u="1"/>
        <n v="187" u="1"/>
        <n v="240" u="1"/>
        <n v="160" u="1"/>
        <n v="104" u="1"/>
        <n v="64" u="1"/>
        <n v="44" u="1"/>
        <n v="28" u="1"/>
        <n v="213" u="1"/>
        <n v="18" u="1"/>
        <n v="133" u="1"/>
        <n v="12" u="1"/>
        <n v="5" u="1"/>
        <n v="186" u="1"/>
        <n v="2" u="1"/>
        <n v="117" u="1"/>
        <n v="77" u="1"/>
        <n v="239" u="1"/>
        <n v="159" u="1"/>
        <n v="212" u="1"/>
        <n v="132" u="1"/>
        <n v="90" u="1"/>
        <n v="57" u="1"/>
        <n v="37" u="1"/>
        <n v="185" u="1"/>
        <n v="238" u="1"/>
        <n v="158" u="1"/>
        <n v="103" u="1"/>
        <n v="211" u="1"/>
        <n v="131" u="1"/>
        <n v="184" u="1"/>
        <n v="116" u="1"/>
        <n v="76" u="1"/>
        <n v="50" u="1"/>
        <n v="31" u="1"/>
        <n v="237" u="1"/>
        <n v="21" u="1"/>
        <n v="157" u="1"/>
        <n v="210" u="1"/>
        <n v="130" u="1"/>
        <n v="89" u="1"/>
        <n v="183" u="1"/>
        <n v="236" u="1"/>
        <n v="156" u="1"/>
        <n v="102" u="1"/>
        <n v="63" u="1"/>
        <n v="43" u="1"/>
        <n v="209" u="1"/>
        <n v="129" u="1"/>
        <n v="182" u="1"/>
        <n v="115" u="1"/>
        <n v="75" u="1"/>
        <n v="235" u="1"/>
        <n v="155" u="1"/>
        <n v="208" u="1"/>
        <n v="128" u="1"/>
        <n v="88" u="1"/>
        <n v="56" u="1"/>
        <n v="36" u="1"/>
        <n v="24" u="1"/>
        <n v="181" u="1"/>
        <n v="15" u="1"/>
        <n v="10" u="1"/>
        <n v="4" u="1"/>
        <n v="234" u="1"/>
        <n v="154" u="1"/>
        <n v="101" u="1"/>
        <n v="207" u="1"/>
        <n v="180" u="1"/>
        <n v="114" u="1"/>
        <n v="74" u="1"/>
        <n v="49" u="1"/>
        <n v="233" u="1"/>
        <n v="153" u="1"/>
        <n v="206" u="1"/>
        <n v="127" u="1"/>
        <n v="87" u="1"/>
        <n v="179" u="1"/>
        <n v="232" u="1"/>
        <n v="152" u="1"/>
        <n v="100" u="1"/>
        <n v="62" u="1"/>
        <n v="42" u="1"/>
        <n v="27" u="1"/>
        <n v="205" u="1"/>
        <n v="17" u="1"/>
        <n v="178" u="1"/>
        <n v="113" u="1"/>
        <n v="73" u="1"/>
        <n v="231" u="1"/>
        <n v="151" u="1"/>
        <n v="204" u="1"/>
        <n v="126" u="1"/>
        <n v="86" u="1"/>
        <n v="55" u="1"/>
        <n v="35" u="1"/>
        <n v="177" u="1"/>
        <n v="230" u="1"/>
        <n v="150" u="1"/>
        <n v="99" u="1"/>
        <n v="203" u="1"/>
        <n v="176" u="1"/>
        <n v="112" u="1"/>
        <n v="72" u="1"/>
        <n v="48" u="1"/>
        <n v="30" u="1"/>
        <n v="229" u="1"/>
        <n v="20" u="1"/>
        <n v="149" u="1"/>
        <n v="13" u="1"/>
        <n v="8" u="1"/>
        <n v="202" u="1"/>
        <n v="125" u="1"/>
        <n v="85" u="1"/>
        <n v="175" u="1"/>
        <n v="228" u="1"/>
        <n v="148" u="1"/>
        <n v="98" u="1"/>
        <n v="61" u="1"/>
        <n v="41" u="1"/>
        <n v="201" u="1"/>
        <n v="174" u="1"/>
        <n v="111" u="1"/>
        <n v="71" u="1"/>
        <n v="227" u="1"/>
        <n v="147" u="1"/>
        <n v="200" u="1"/>
        <n v="124" u="1"/>
        <n v="84" u="1"/>
        <n v="54" u="1"/>
        <n v="34" u="1"/>
        <n v="23" u="1"/>
        <n v="173" u="1"/>
        <n v="226" u="1"/>
        <n v="146" u="1"/>
        <n v="97" u="1"/>
        <n v="199" u="1"/>
        <n v="252" u="1"/>
        <n v="172" u="1"/>
        <n v="110" u="1"/>
        <n v="70" u="1"/>
        <n v="47" u="1"/>
        <n v="225" u="1"/>
        <n v="145" u="1"/>
        <n v="198" u="1"/>
        <n v="123" u="1"/>
        <n v="83" u="1"/>
        <n v="251" u="1"/>
        <n v="171" u="1"/>
        <n v="224" u="1"/>
        <n v="144" u="1"/>
        <n v="96" u="1"/>
        <n v="60" u="1"/>
        <n v="40" u="1"/>
        <n v="26" u="1"/>
        <n v="197" u="1"/>
        <n v="16" u="1"/>
        <n v="11" u="1"/>
      </sharedItems>
    </cacheField>
    <cacheField name="Part ID" numFmtId="0">
      <sharedItems containsNonDate="0" containsString="0" containsBlank="1"/>
    </cacheField>
    <cacheField name="Date" numFmtId="14">
      <sharedItems containsNonDate="0" containsDate="1" containsString="0" containsBlank="1" minDate="2020-04-01T00:00:00" maxDate="2021-02-26T00:00:00" count="93">
        <m/>
        <d v="2020-05-05T00:00:00" u="1"/>
        <d v="2020-10-28T00:00:00" u="1"/>
        <d v="2020-07-22T00:00:00" u="1"/>
        <d v="2020-10-20T00:00:00" u="1"/>
        <d v="2021-01-06T00:00:00" u="1"/>
        <d v="2020-10-12T00:00:00" u="1"/>
        <d v="2020-04-04T00:00:00" u="1"/>
        <d v="2020-07-06T00:00:00" u="1"/>
        <d v="2020-10-08T00:00:00" u="1"/>
        <d v="2020-06-09T00:00:00" u="1"/>
        <d v="2020-09-11T00:00:00" u="1"/>
        <d v="2020-08-26T00:00:00" u="1"/>
        <d v="2020-09-07T00:00:00" u="1"/>
        <d v="2021-02-18T00:00:00" u="1"/>
        <d v="2021-01-29T00:00:00" u="1"/>
        <d v="2020-11-20T00:00:00" u="1"/>
        <d v="2021-02-10T00:00:00" u="1"/>
        <d v="2020-05-12T00:00:00" u="1"/>
        <d v="2020-12-01T00:00:00" u="1"/>
        <d v="2021-01-25T00:00:00" u="1"/>
        <d v="2020-11-16T00:00:00" u="1"/>
        <d v="2020-08-10T00:00:00" u="1"/>
        <d v="2020-05-04T00:00:00" u="1"/>
        <d v="2020-10-23T00:00:00" u="1"/>
        <d v="2020-11-04T00:00:00" u="1"/>
        <d v="2020-07-13T00:00:00" u="1"/>
        <d v="2020-07-09T00:00:00" u="1"/>
        <d v="2020-06-24T00:00:00" u="1"/>
        <d v="2021-01-01T00:00:00" u="1"/>
        <d v="2020-10-07T00:00:00" u="1"/>
        <d v="2020-06-16T00:00:00" u="1"/>
        <d v="2020-09-14T00:00:00" u="1"/>
        <d v="2021-02-25T00:00:00" u="1"/>
        <d v="2020-06-08T00:00:00" u="1"/>
        <d v="2020-09-10T00:00:00" u="1"/>
        <d v="2020-12-12T00:00:00" u="1"/>
        <d v="2020-11-27T00:00:00" u="1"/>
        <d v="2020-11-23T00:00:00" u="1"/>
        <d v="2020-09-02T00:00:00" u="1"/>
        <d v="2020-12-04T00:00:00" u="1"/>
        <d v="2020-04-30T00:00:00" u="1"/>
        <d v="2021-02-05T00:00:00" u="1"/>
        <d v="2020-05-07T00:00:00" u="1"/>
        <d v="2020-10-30T00:00:00" u="1"/>
        <d v="2021-01-20T00:00:00" u="1"/>
        <d v="2020-11-11T00:00:00" u="1"/>
        <d v="2020-07-24T00:00:00" u="1"/>
        <d v="2020-07-20T00:00:00" u="1"/>
        <d v="2020-10-22T00:00:00" u="1"/>
        <d v="2021-01-04T00:00:00" u="1"/>
        <d v="2020-09-29T00:00:00" u="1"/>
        <d v="2020-06-23T00:00:00" u="1"/>
        <d v="2020-10-02T00:00:00" u="1"/>
        <d v="2020-06-15T00:00:00" u="1"/>
        <d v="2020-06-11T00:00:00" u="1"/>
        <d v="2020-05-26T00:00:00" u="1"/>
        <d v="2020-11-30T00:00:00" u="1"/>
        <d v="2020-09-09T00:00:00" u="1"/>
        <d v="2020-08-24T00:00:00" u="1"/>
        <d v="2020-11-26T00:00:00" u="1"/>
        <d v="2020-05-18T00:00:00" u="1"/>
        <d v="2020-08-20T00:00:00" u="1"/>
        <d v="2021-02-12T00:00:00" u="1"/>
        <d v="2020-11-18T00:00:00" u="1"/>
        <d v="2021-02-08T00:00:00" u="1"/>
        <d v="2021-02-04T00:00:00" u="1"/>
        <d v="2020-10-29T00:00:00" u="1"/>
        <d v="2020-08-08T00:00:00" u="1"/>
        <d v="2020-07-23T00:00:00" u="1"/>
        <d v="2020-10-21T00:00:00" u="1"/>
        <d v="2021-01-11T00:00:00" u="1"/>
        <d v="2020-11-02T00:00:00" u="1"/>
        <d v="2021-01-07T00:00:00" u="1"/>
        <d v="2020-10-13T00:00:00" u="1"/>
        <d v="2020-06-26T00:00:00" u="1"/>
        <d v="2020-04-05T00:00:00" u="1"/>
        <d v="2020-07-07T00:00:00" u="1"/>
        <d v="2020-04-01T00:00:00" u="1"/>
        <d v="2020-09-24T00:00:00" u="1"/>
        <d v="2020-10-05T00:00:00" u="1"/>
        <d v="2020-12-18T00:00:00" u="1"/>
        <d v="2020-12-14T00:00:00" u="1"/>
        <d v="2020-08-27T00:00:00" u="1"/>
        <d v="2020-06-06T00:00:00" u="1"/>
        <d v="2020-05-21T00:00:00" u="1"/>
        <d v="2020-12-10T00:00:00" u="1"/>
        <d v="2020-11-25T00:00:00" u="1"/>
        <d v="2020-08-19T00:00:00" u="1"/>
        <d v="2020-05-13T00:00:00" u="1"/>
        <d v="2020-12-02T00:00:00" u="1"/>
        <d v="2020-11-17T00:00:00" u="1"/>
        <d v="2020-04-24T00:00:00" u="1"/>
      </sharedItems>
    </cacheField>
    <cacheField name="Description of work" numFmtId="0">
      <sharedItems containsNonDate="0" containsBlank="1" count="196" longText="1">
        <m/>
        <s v="Reviewing the position as to the rental property, and noting the next steps in drafting an inventory of the contents." u="1"/>
        <s v="Preparing an attendance note to document the visit to the property on 20 October 2020." u="1"/>
        <s v="Considering non-routine correspondence from NS&amp;I, and noting the current balance of funds held." u="1"/>
        <s v="Travel to and from the attendance at the care home." u="1"/>
        <s v="Perusing non-routine correspondence from the OPG, and noting that the annual supervision fee was due." u="1"/>
        <s v="Considering non-routine correspondence from the DWP, and noting the Protected Party 's weekly entitlement to DLA." u="1"/>
        <s v="It was necessary to visit the property to ensure that the building was secure as per the terms of the unoccupied property insurance in place. Also collating any items of post and documentation relating to the Protected Party 's property and financial affairs. Thereafter undertaking a detailed search of the property to locate a will for the Protected Party ." u="1"/>
        <s v="Preparing a further copy of the OPG120 with additional evidence as requested by the OPG." u="1"/>
        <s v="Reviewing non-routine correspondence from the DWP, and noting the increased pension payments." u="1"/>
        <s v="Reviewing and certifying the Halifax forms as Deputy." u="1"/>
        <s v="6 Letters" u="1"/>
        <s v="Considering non-routine correspondence from the DWP, and noting that the Protected Party 's DLA payment would be stopping." u="1"/>
        <s v="Reviewing non-routine correspondence from the Council, and noting the position as to the housing benefit and council tax support being received by the Protected Party ." u="1"/>
        <s v="Reviewing the rental account statement, and ascertaining that the payments were up to date. Noting the next steps in advising Housing Benefit that the Protected Party was now in care." u="1"/>
        <s v="2 Letters" u="1"/>
        <s v="Speaking with the Housing Trust, and obtaining the bank details for payment of the rental arrears." u="1"/>
        <s v="Reviewing an additional item of correspondence from Halifax, and reviewing the transactions, interest accrued and current balance of the account ending 9425." u="1"/>
        <s v="Reviewing the position as to the property, and noting that the Protected Party  was current in hospital. Ascertaining the course of action to be taken in settling the rental arrears and terminating the tenancy." u="1"/>
        <s v="Preparing a file note to evidence the telephone call with the Housing Trust." u="1"/>
        <s v="Drafting a file note to evidence the recent telephone call with United Utilities." u="1"/>
        <s v="Considering non-routine correspondence from the OPG, and noting the response given to the fee remission application made." u="1"/>
        <s v="Considering the next steps in arranging for the clearance of the property, and making a note of the items which the Protected Party  wished to retain." u="1"/>
        <s v="Drafting an attendance note to evidence the visit to the property on 26 August 2020." u="1"/>
        <s v="Considering non-routine correspondence from Halifax, and amending the financial schedule accordingly." u="1"/>
        <s v="Considering non-routine correspondence from United Utilities, and noting the outstanding balance being chased, even though the account had been closed" u="1"/>
        <s v="Preparing a file note to evidence the recent attendance on the property on 9 September 2020." u="1"/>
        <s v="Speaking with the care home, in order to arrange an attendance upon the Protected Party. Noting the need to wear PPE, and that visiting time was very limited." u="1"/>
        <s v="Considering the position as to the annual supervision fee which remained outstanding, and ascertaining the course of action to be taken as Deputy" u="1"/>
        <s v="Undertaking a detailed review of the Protected Party 's matter, including his residence and finances, and creating an agenda of the next steps to be taken." u="1"/>
        <s v="Considering the position as to the annual supervision fee, and noting that the Protected Party  was no longer in receipt of pension credit, and that therefore the exemption needed to be cancelled." u="1"/>
        <s v="Reviewing non-routine correspondence from Eon, and noting the outstanding balance." u="1"/>
        <s v="Preparing a file note to evidence the attendance at the property on 7 October 2020." u="1"/>
        <s v="Considering the correspondence received from the OPG as to the fee remission/exemption application, and thereafter collating the further evidence as to the Protected Party 's benefits and pension credit." u="1"/>
        <s v="Completing the termination of tenancy forms." u="1"/>
        <s v="Perusing the care home invoice received, and thereafter making a payment in settlement of the same." u="1"/>
        <s v="4 Telephone Calls" u="1"/>
        <s v="Checking and filing the Bill of Costs" u="1"/>
        <s v="Ascertaining the course of action to be taken in respect of attendances at the rental property and the position as to the stop tap." u="1"/>
        <s v="Reviewing the progress made in clearing the property, however noting that the TV requested by the Protected Party  could not be located." u="1"/>
        <s v="Considering and certifying the Arbuthnot Latham forms as Deputy." u="1"/>
        <s v="Perusing non-routine correspondence from Pension Credit, and noting the key details as to the Protected Party s entitlement." u="1"/>
        <s v="Reviewing non-routine correspondence from the OPG, and noting that the fee remission had been approved." u="1"/>
        <s v="Considering non-routine correspondence from RSA, and noting that there was no policy in place." u="1"/>
        <s v="Considering the care home invoice received, and thereafter arranging payment in settlement of the same." u="1"/>
        <s v="20 Telephone Calls" u="1"/>
        <s v="Conducting a review of the Protected Party 's affairs and creating an agenda of the next steps in arranging the clearance of the property, cancellation of the tenancy, and the closing of the Protected Party 's bank accounts." u="1"/>
        <s v="Considering non-routine correspondence from United Utilities, and noting the refund received in respect of the water account." u="1"/>
        <s v="Attending at the property to undertake a full clearance of the belongings and items inside. Also ensuring that the property was safe and secure in line with the insurance requirements, and collating any items of post." u="1"/>
        <s v="Drafting lengthy email correspondence to the Housing Trust." u="1"/>
        <s v="Reviewing non-routine correspondence from Eon, and noting the charges outstanding." u="1"/>
        <s v="Considering the current position and assessing the actions required to progress matters." u="1"/>
        <s v="Attending on the Protected Party for a review meeting." u="1"/>
        <s v="Completing the Court of Protection account forms for submission to Arbuthnot Latham." u="1"/>
        <s v="5 Letters" u="1"/>
        <s v="Perusing non-routine correspondence from United Utilities, and noting the outstanding balance on the water account." u="1"/>
        <s v="5 Enclosure Letters" u="1"/>
        <s v="Perusing non-routine correspondence from the DWP, regarding the potential overpayment made to the Protected Party ." u="1"/>
        <s v="Considering non-routine correspondence from British Gas, and noting the key details." u="1"/>
        <s v="Engaged in a lengthy call with the Protected Party." u="1"/>
        <s v="Reviewing and revising the schedule of assets, income and expenditure, to ensure that the same reflected the current financial position" u="1"/>
        <s v="Travelling &amp; Waiting" u="1"/>
        <s v="Considering non-routine correspondence from Eon, and noting the amount outstanding to be passed to a debt collection agency." u="1"/>
        <s v="11 Telephone Calls" u="1"/>
        <s v="Engaged in a call with the Protected Party." u="1"/>
        <s v="Reviewing the position as to the tenancy in place, and noting the need to arrange for the locks to be changed at the property." u="1"/>
        <s v="Undertaking a detailed review of the 79 items of post collected from the Protected Party 's property, in order to identify details of any assets, sources of income, items of expenditure or debts held by the Protected Party  that had not yet been identified." u="1"/>
        <s v="Perusing non-routine correspondence from the Housing Trust, and noting the annual service charge payable." u="1"/>
        <s v="Meeting with the care worker at the care home, who confirmed that the Protected Party was a permanent resident, and that he was subject to a DOLS. Being advised that the Protected Party  did not have any visitors, and that his fees were being paid by the Council." u="1"/>
        <s v="10 Letters" u="1"/>
        <s v="Reviewing the current level of funds held, to ensure sufficient monies were available to cover upcoming expenditure." u="1"/>
        <s v="Perusing non-routine correspondence from the Pension Service, and noting the salient points." u="1"/>
        <s v="7 Telephone Calls" u="1"/>
        <s v="Perusing the valuation received, and considering the inventory of each room prepared." u="1"/>
        <s v="Considering non-routine correspondence from the DWP, and noting the payment owing to the Protected Party ." u="1"/>
        <s v="3 Telephone Calls" u="1"/>
        <s v="Engaged in completing the OPG120 form to apply for a fee exemption in respect of the annual supervision fee." u="1"/>
        <s v="Attending upon the Protected Party  at the care home, providing the COP14, and explaining the Court Order and the role that the Deputy would play in managing his property and finances. The Protected Party  confirmed that he did not have any questions, and they discussed the clearance of his flat. The Protected Party  advised that he would like to keep his TV, and a number of personal photographs." u="1"/>
        <s v="Counsel Fees" u="1"/>
        <s v="Reviewing non-routine correspondence from the Pension Service, and noting that the Protected Party  was due to receive a cold weather payment." u="1"/>
        <s v="Speaking with United Utilities, and being advised that the account could not be discussed with the fee earner. Explaining of the ongoing issues and delays faced and that this was a matter of urgency." u="1"/>
        <s v="Considering the Protected Party's previous request for a TV, and noting the actions required to progress matters." u="1"/>
        <s v="Contacting United Utilities, and explaining the issues arising with the Protected Party's account being under the incorrect name. Explaining the urgent nature of needing clarification due to the termination of the tenancy which was upcoming." u="1"/>
        <s v="Engaged in drafting a spreadsheet in respect of the Arbuthnot Latham Deputyship account. Thereafter reconciling the transactions for the period 28 August 2020 to 2 October 2020 to ensure all was in order." u="1"/>
        <s v="Considering the invoice received, noting the charges, and making payment of the same." u="1"/>
        <s v="Conducting a review of the Protected Party 's matter and ascertaining the actions required to progress the same." u="1"/>
        <s v="Considering the rental arrear statement received from the Housing Trust, and ascertaining whether sufficient funds were held to settle the same." u="1"/>
        <s v="Considering non-routine correspondence from Halifax, and noting the planned decrease in the interest rate on the Protected Party 's savings account." u="1"/>
        <s v="16 Letters" u="1"/>
        <s v="Placing a call to United Utilities, due to the confusion as to whether the Protected Party's account was in credit and that there was a refund owing, or if there was an outstanding balance to settle. " u="1"/>
        <s v="Considering the actions to be taken to progress the clearance of the rental property and termination of the tenancy." u="1"/>
        <s v="10 Telephone Calls" u="1"/>
        <s v="Speaking with the Protected Party regarding his care needs and placement at the home." u="1"/>
        <s v="Considering non-routine correspondence from Eon, and noting the arrears on the electricity account." u="1"/>
        <s v="8 Letters" u="1"/>
        <s v="Preparing an attendance note to document the visit to the property." u="1"/>
        <s v="Reviewing non-routine correspondence from Eon, and noting the electricity charges owing." u="1"/>
        <s v="Considering the care fee invoice received, and thereafter preparing a payment in settlement of the same." u="1"/>
        <s v="Reviewing the progress made in respect of the property clearance, and noting the next steps in obtaining final meter readings." u="1"/>
        <s v="Reviewing the response received from the OPG, and noting the further information required to progress the fee exemption application." u="1"/>
        <s v="Perusing non-routine correspondence from the Pension Service, and extracting the key information." u="1"/>
        <s v="Drafting the COP14 to serve notice of the application upon the Protected Party " u="1"/>
        <s v="4 Letters" u="1"/>
        <s v="Completing the Halifax access forms to register the Deputyship over the Protected Party 's accounts." u="1"/>
        <s v="Perusing non-routine correspondence from the Housing Trust, and noting the gas safety check to be conducted." u="1"/>
        <s v="Conducting a review of the current position and assessing the course of action to be taken in respect of the property." u="1"/>
        <s v="Drafting the Deputyship account request forms for submission to Arbuthnot Latham." u="1"/>
        <s v="Considering non-routine correspondence from the Council, and noting the salient points." u="1"/>
        <s v="Reviewing non-routine correspondence from the Housing Trust, and noting the arrears on the Protected Party 's account." u="1"/>
        <s v="Considering non-routine correspondence from the bank, and noting the salient points regarding the account held." u="1"/>
        <s v="Perusing non-routine correspondence from Tokio Marine, and noting the bond renewal date." u="1"/>
        <s v="Perusing non-routine correspondence from United Utilities, noting that the Deputy had been registered against the account, and noting that the account was in credit." u="1"/>
        <s v="Reviewing the position as to the clearance of the property and terminating of the tenancy, and considering the clearance quote obtained, and the need to arrange a draw down from the Protected Party 's bank accounts to cover the arrears owing to the Housing Trust." u="1"/>
        <s v="Perusing non-routine correspondence from Halifax, and noting the PIN number provided." u="1"/>
        <s v="Reviewing non-routine correspondence from the Council, and noting the key details required to progress matters." u="1"/>
        <s v="Reviewing non-routine correspondence from NS&amp;I, and noting the current level of funds held in the investment account." u="1"/>
        <s v="Perusing non-routine correspondence from Halifax, and noting the next steps required in completing the account access forms. Also extracting the key details as to the accounts held by the Protected Party ." u="1"/>
        <s v="15 Letters" u="1"/>
        <s v="Travel to and from the Protected Party 's rental property." u="1"/>
        <s v="Reviewing whether the Protected Party  had a will in place, and noting that no will had been located at the property." u="1"/>
        <s v="Reviewing the Protected Party 's background and circumstances, and creating an agenda of the next steps required to progress matters." u="1"/>
        <s v="It was necessary to visit the property to ensure that the building was secure as per the terms of the unoccupied property insurance in place. Also collating any items of post and documentation relating to the Protected Party 's property and financial affairs. In addition, taking photographs to prepare an inventory of the contents." u="1"/>
        <s v="Drafting a file note to evidence the various calls made to the Solicitor firms." u="1"/>
        <s v="Preparing long letter to Arbuthnot Latham opening new Deputyship account." u="1"/>
        <s v="Preparing a file note to evidence the attendance at the property on 30 November 2020." u="1"/>
        <s v="Engaged in a call with the Housing Trust, to discuss the issues with the United Utilities account in respect of the property." u="1"/>
        <s v="Considering non-routine correspondence from United Utilities, and noting the outstanding balance owing." u="1"/>
        <s v="Perusing further correspondence from Halifax, and reviewing the transactions, interest accrued and balance of funds on the account ending 8094." u="1"/>
        <s v="Completing the OPG120 in order to apply for a fee remission." u="1"/>
        <s v="2 Telephone Calls" u="1"/>
        <s v="Perusing non-routine correspondence from Halifax, and noting the requirement of the Deputy attending in branch in order to close the account." u="1"/>
        <s v="Preparing a file note to evidence the attendance upon the property on 10 August 2020" u="1"/>
        <s v="Considering non-routine correspondence from Eon, and noting that statements and bills would now be provided electronically." u="1"/>
        <s v="It was necessary to visit the property to ensure that the building was secure as per the terms of the unoccupied property insurance in place. Also collating any items of post and documentation relating to the Protected Party 's property and financial affairs. Taking the final meter readings as to tenancy was due to end shortly." u="1"/>
        <s v="It was necessary to visit the property to ensure that the building was secure as per the terms of the unoccupied property insurance in place. Also collating any items of post and documentation relating to the Protected Party 's property and financial affairs. Thereafter reviewing the chattels at the property." u="1"/>
        <s v="Perusing non-routine correspondence from Halifax, and noting that the current account had now been closed." u="1"/>
        <s v="Perusing non-routine correspondence from Halifax, and noting the current funds held in the Protected Party 's two accounts." u="1"/>
        <s v="Perusing non-routine correspondence from the Housing Trust, and ascertaining the next steps in respect of termination of the tenancy." u="1"/>
        <s v="Considering and certifying the termination notice as Deputy." u="1"/>
        <s v="Reviewing further correspondence from Eon, and noting the outstanding electricity balance." u="1"/>
        <s v="It was necessary to visit the property to ensure that the building was secure as per the terms of the unoccupied property insurance in place. Also collating any items of post and documentation relating to the Protected Party 's property and financial affairs." u="1"/>
        <s v="Receiving a call from the Protected Party who requested additional funds." u="1"/>
        <s v="Reviewing and revising the schedule of assets, income and expenditure, to ensure that the same reflected the current financial position," u="1"/>
        <s v="Perusing further correspondence from United Utilities, and noting the credit balance and the fact that a refund was owed." u="1"/>
        <s v="Phone call in from Julie at ABC" u="1"/>
        <s v="Considering non-routine correspondence from Halifax, and noting that there had been no transactions on the Protected Party 's accounts for the period queried," u="1"/>
        <s v="Reviewing and revising the schedule of assets, income and expenditure, to ensure that the same reflected the current financial position." u="1"/>
        <s v="7 Letters" u="1"/>
        <s v="Drafting a file note to evidence the recent attendance at the property." u="1"/>
        <s v="Attending at the property to ensure that the same was safe and secure, and that the water system was off and drained. Also collecting a significant amount of mail which had built up." u="1"/>
        <s v="Considering the position as to the clearance of the property and the ongoing tenancy, and noting the next steps in arranging for the chattels to be valued." u="1"/>
        <s v="Perusing non-routine correspondence from United Utilities, and noting the overdue payment." u="1"/>
        <s v="3 Letters" u="1"/>
        <s v="Reviewing various items of correspondence from the Council, and extracting the information required to progress matters." u="1"/>
        <s v="Considering the care fee invoice received, noting the charges incurred, and making a payment in settlement of the same." u="1"/>
        <s v="Reviewing the invoice received in respect of the property clearance, and preparing a payment in settlement of the same." u="1"/>
        <s v="Considering non-routine correspondence from United Utilities, and noting the details of the monies owing." u="1"/>
        <s v="Reviewing non-routine correspondence from British Gas, and noting the projected charges for the period." u="1"/>
        <s v="Considering non-routine correspondence from Eon, and noting the electricity charges incurred." u="1"/>
        <s v="Reviewing and revising the schedule of assets, income and expenditure, to ensure that the same reflected the financial position following the thorough review of the items of post collated from the property." u="1"/>
        <s v="Perusing non-routine correspondence from the bank, and extracting the key information regarding the Protected Party's accounts." u="1"/>
        <s v="Considering the current position and assessing the actions required to progress matters as Deputy." u="1"/>
        <s v="Perusing non-routine correspondence from Eon, and noting the planned changes to the energy prices." u="1"/>
        <s v="Considering the progress made in respect of the clearing of the property and terminating of the tenancy, and creating an agenda of the next steps." u="1"/>
        <s v="Drafting a file note to document the telephone call with United Utilities." u="1"/>
        <s v="1 Letter" u="1"/>
        <s v="Reviewing the transactions on the Deputyship account, and extracting the key details to prepare an account spreadsheet." u="1"/>
        <s v="The fee earner attended at the property in order to hand over the keys to the Housing Trust, as the tenancy had now been terminated." u="1"/>
        <s v="Perusing non-routine correspondence from the DWP as to the Protected Party 's pension credit, and noting the information required to progress matters." u="1"/>
        <s v="1 Telephone Call" u="1"/>
        <s v="Perusing the care fee invoice received, and making a payment in settlement of the same." u="1"/>
        <s v="Drafting a file note to evidence the recent telephone call with Care Home." u="1"/>
        <s v="Travel to and from the attendance at the rental property." u="1"/>
        <s v="Perusing non-routine correspondence from Eon, and noting the payment which was overdue." u="1"/>
        <s v="Considering the Order received from the Court, and noting the authorities granted to the Deputy under the same." u="1"/>
        <s v="Considering the current position in respect of the Halifax account, and noting the next steps in arranging for the Deputy to attend in branch." u="1"/>
        <s v="5 Telephone Calls" u="1"/>
        <s v="Reviewing further correspondence from United Utilities, and amending the financial schedule accordingly." u="1"/>
        <s v="Perusing non-routine correspondence from Liberty, and noting the gas safety check appointment in place." u="1"/>
        <s v="Attending at the rental property, which was secure. Also noting the key safe fitted to the exterior of the building, and noting the need to consult the housing trust as to entry." u="1"/>
        <s v="Reviewing non-routine correspondence from the bank, and noting the key details as to the accounts held." u="1"/>
        <s v="Drafting an attendance note to evidence the recent call with the Housing Trust." u="1"/>
        <s v="Perusing non-routine correspondence from Halifax, and noting that a cheque book was not available for the Protected Party's account." u="1"/>
        <s v="Undertaking a detailed review of the Protected Party 's affairs, including his residence at the care home, the DOLS in place, and the ongoing tenancy. Ascertaining the next steps in clearing out the property and cancelling the tenancy in place." u="1"/>
        <s v="Making a best interests decision as to how to proceed in respect of the property clearance and ending the tenancy." u="1"/>
        <s v="Engaged in finalising the Arbuthnot Latham account opening forms." u="1"/>
        <s v="Perusing non-routine correspondence from Eon, and noting the payment owing." u="1"/>
        <s v="Drafting a file note to evidence the recent visit upon the property on 24 September 2020" u="1"/>
        <s v="Perusing non-routine correspondence from the Pension Service, and noting that the Deputy was now registered against the account." u="1"/>
        <s v="Paid travel expenses (15 miles at 45 pence per mile)" u="1"/>
        <s v="Preparing an attendance note to document the telephone call with United Utilities." u="1"/>
        <s v="Law Costs Draftsman - Preparing and drafting the Bill of Costs, limited to 3.2 hours @ £133.00" u="1"/>
        <s v="Conducting research to identify local Solicitors who may hold a copy of a will for the Protected Party ." u="1"/>
        <s v="Reviewing the care home invoice received, and making a payment in settlement of the same." u="1"/>
        <s v="Considering non-routine correspondence from Pension Credit, and noting the key information as to the Protected Party 's entitlement." u="1"/>
        <s v="Engaged in a further lengthy call with the Protected Party regarding the Protected Party's finances and the steps being taken to terminate the tenancy still in place." u="1"/>
      </sharedItems>
    </cacheField>
    <cacheField name="External Party Name" numFmtId="0">
      <sharedItems containsNonDate="0" containsBlank="1" count="31">
        <m/>
        <s v="Protected Party's Mother" u="1"/>
        <s v="United Utilities" u="1"/>
        <s v="OPG" u="1"/>
        <s v="NS&amp;I" u="1"/>
        <s v="TV Licensing" u="1"/>
        <s v="Pension Credit" u="1"/>
        <s v="Pension Service" u="1"/>
        <s v="Halifax" u="1"/>
        <s v="Yorkshire Building Society" u="1"/>
        <s v="Protected Party " u="1"/>
        <s v="British Gas" u="1"/>
        <s v="Protected Party's Rental Property" u="1"/>
        <s v="Housing Trust" u="1"/>
        <s v="DWP" u="1"/>
        <s v="Deputy" u="1"/>
        <s v="ABC Case Management" u="1"/>
        <s v="Protected Party" u="1"/>
        <s v="Yorkshire Bank" u="1"/>
        <s v="Care Home " u="1"/>
        <s v="Eon" u="1"/>
        <s v="Community Mental Health Team" u="1"/>
        <s v="Counsel" u="1"/>
        <s v="Property Team" u="1"/>
        <s v="Case Manager" u="1"/>
        <s v="RSA" u="1"/>
        <s v="Social Worker" u="1"/>
        <s v="Court" u="1"/>
        <s v="High Street Solicitors" u="1"/>
        <s v="Clearance Agent" u="1"/>
        <s v="Arbuthnot Latham" u="1"/>
      </sharedItems>
    </cacheField>
    <cacheField name="Activity Code" numFmtId="0">
      <sharedItems containsNonDate="0" containsString="0" containsBlank="1"/>
    </cacheField>
    <cacheField name="Activity Name" numFmtId="0">
      <sharedItems containsBlank="1" count="14">
        <s v=""/>
        <m u="1"/>
        <s v="Timed Telephone Calls" u="1"/>
        <s v="Enclosure Letters" u="1"/>
        <s v="Hearing Attendances" u="1"/>
        <s v="Arranging electronic payment" u="1"/>
        <s v="Telephone Calls" u="1"/>
        <s v="Bill of costs" u="1"/>
        <s v="Timed Letters" u="1"/>
        <s v="Plan, Prepare, Draft, Review" u="1"/>
        <s v="Letters" u="1"/>
        <s v="Arranging cheque payment" u="1"/>
        <s v="Billable travel and waiting time" u="1"/>
        <s v="Personal Attendances" u="1"/>
      </sharedItems>
    </cacheField>
    <cacheField name="Expense Code" numFmtId="0">
      <sharedItems containsNonDate="0" containsString="0" containsBlank="1"/>
    </cacheField>
    <cacheField name="Expense Name" numFmtId="0">
      <sharedItems count="3">
        <s v=""/>
        <s v="Travel Expenses" u="1"/>
        <s v="Draftsman Fees" u="1"/>
      </sharedItems>
    </cacheField>
    <cacheField name="Time Claimed" numFmtId="167">
      <sharedItems containsNonDate="0" containsString="0" containsBlank="1"/>
    </cacheField>
    <cacheField name="Time Allowed" numFmtId="167">
      <sharedItems containsSemiMixedTypes="0" containsString="0" containsNumber="1" containsInteger="1" minValue="0" maxValue="0"/>
    </cacheField>
    <cacheField name="FE Claimed" numFmtId="0">
      <sharedItems containsNonDate="0" containsBlank="1" count="13">
        <m/>
        <s v="IVP2" u="1"/>
        <s v="JKL" u="1"/>
        <s v="GHI" u="1"/>
        <s v="JKL2" u="1"/>
        <s v="DEF" u="1"/>
        <s v="GHI2" u="1"/>
        <s v="CD" u="1"/>
        <s v="ABC" u="1"/>
        <s v="DEF2" u="1"/>
        <s v="ABC2" u="1"/>
        <s v="AB" u="1"/>
        <s v="IVP" u="1"/>
      </sharedItems>
    </cacheField>
    <cacheField name="FE Allowed" numFmtId="0">
      <sharedItems containsSemiMixedTypes="0" containsString="0" containsNumber="1" containsInteger="1" minValue="0" maxValue="0" count="1">
        <n v="0"/>
      </sharedItems>
    </cacheField>
    <cacheField name="FE Rate Claimed" numFmtId="169">
      <sharedItems containsSemiMixedTypes="0" containsString="0" containsNumber="1" minValue="0" maxValue="260" count="11">
        <n v="0"/>
        <n v="260" u="1"/>
        <n v="146" u="1"/>
        <n v="111" u="1"/>
        <n v="55.5" u="1"/>
        <n v="212" u="1"/>
        <n v="177" u="1"/>
        <n v="133" u="1"/>
        <n v="66.5" u="1"/>
        <n v="175" u="1"/>
        <n v="217" u="1"/>
      </sharedItems>
    </cacheField>
    <cacheField name="FE Rate Allowed" numFmtId="169">
      <sharedItems containsSemiMixedTypes="0" containsString="0" containsNumber="1" minValue="0" maxValue="260" count="11">
        <n v="0"/>
        <n v="260" u="1"/>
        <n v="146" u="1"/>
        <n v="111" u="1"/>
        <n v="55.5" u="1"/>
        <n v="212" u="1"/>
        <n v="177" u="1"/>
        <n v="133" u="1"/>
        <n v="66.5" u="1"/>
        <n v="175" u="1"/>
        <n v="217" u="1"/>
      </sharedItems>
    </cacheField>
    <cacheField name="FE Grade Claimed" numFmtId="0">
      <sharedItems count="5">
        <s v=""/>
        <s v="D" u="1"/>
        <s v="A" u="1"/>
        <s v="B" u="1"/>
        <s v="C" u="1"/>
      </sharedItems>
    </cacheField>
    <cacheField name="FE Grade Allowed" numFmtId="0">
      <sharedItems count="5">
        <s v=""/>
        <s v="D" u="1"/>
        <s v="A" u="1"/>
        <s v="B" u="1"/>
        <s v="C" u="1"/>
      </sharedItems>
    </cacheField>
    <cacheField name="VAT Rate" numFmtId="10">
      <sharedItems/>
    </cacheField>
    <cacheField name="Profit Costs Claimed" numFmtId="169">
      <sharedItems containsSemiMixedTypes="0" containsString="0" containsNumber="1" containsInteger="1" minValue="0" maxValue="0"/>
    </cacheField>
    <cacheField name="Profit Costs Allowed" numFmtId="169">
      <sharedItems containsSemiMixedTypes="0" containsString="0" containsNumber="1" containsInteger="1" minValue="0" maxValue="0"/>
    </cacheField>
    <cacheField name="Disbs Claimed" numFmtId="169">
      <sharedItems containsNonDate="0" containsString="0" containsBlank="1"/>
    </cacheField>
    <cacheField name="Disbs Allowed" numFmtId="169">
      <sharedItems containsSemiMixedTypes="0" containsString="0" containsNumber="1" containsInteger="1" minValue="0" maxValue="0"/>
    </cacheField>
    <cacheField name="VAT Claimed" numFmtId="169">
      <sharedItems/>
    </cacheField>
    <cacheField name="VAT Allowed" numFmtId="169">
      <sharedItems/>
    </cacheField>
    <cacheField name="Finding Code" numFmtId="0">
      <sharedItems containsNonDate="0" containsString="0" containsBlank="1"/>
    </cacheField>
    <cacheField name="Finding Text" numFmtId="0">
      <sharedItems count="1">
        <s v=" "/>
      </sharedItems>
    </cacheField>
    <cacheField name="Activity Sort Order" numFmtId="0">
      <sharedItems containsMixedTypes="1" containsNumber="1" containsInteger="1" minValue="1" maxValue="12" count="13">
        <s v=" "/>
        <n v="5" u="1"/>
        <n v="2" u="1"/>
        <n v="6" u="1"/>
        <n v="7" u="1"/>
        <n v="1" u="1"/>
        <n v="3" u="1"/>
        <n v="8" u="1"/>
        <n v="9" u="1"/>
        <n v="10" u="1"/>
        <n v="11" u="1"/>
        <n v="4" u="1"/>
        <n v="12"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x v="0"/>
    <x v="0"/>
    <x v="0"/>
    <m/>
    <x v="0"/>
    <m/>
    <x v="0"/>
    <m/>
    <n v="0"/>
    <x v="0"/>
    <x v="0"/>
    <x v="0"/>
    <x v="0"/>
    <x v="0"/>
    <x v="0"/>
    <s v=""/>
    <n v="0"/>
    <n v="0"/>
    <m/>
    <n v="0"/>
    <s v=""/>
    <s v=""/>
    <m/>
    <x v="0"/>
    <x v="0"/>
  </r>
  <r>
    <x v="0"/>
    <m/>
    <x v="0"/>
    <x v="0"/>
    <x v="0"/>
    <m/>
    <x v="0"/>
    <m/>
    <x v="0"/>
    <m/>
    <n v="0"/>
    <x v="0"/>
    <x v="0"/>
    <x v="0"/>
    <x v="0"/>
    <x v="0"/>
    <x v="0"/>
    <s v=""/>
    <n v="0"/>
    <n v="0"/>
    <m/>
    <n v="0"/>
    <s v=""/>
    <s v=""/>
    <m/>
    <x v="0"/>
    <x v="0"/>
  </r>
  <r>
    <x v="0"/>
    <m/>
    <x v="0"/>
    <x v="0"/>
    <x v="0"/>
    <m/>
    <x v="0"/>
    <m/>
    <x v="0"/>
    <m/>
    <n v="0"/>
    <x v="0"/>
    <x v="0"/>
    <x v="0"/>
    <x v="0"/>
    <x v="0"/>
    <x v="0"/>
    <s v=""/>
    <n v="0"/>
    <n v="0"/>
    <m/>
    <n v="0"/>
    <s v=""/>
    <s v=""/>
    <m/>
    <x v="0"/>
    <x v="0"/>
  </r>
  <r>
    <x v="0"/>
    <m/>
    <x v="0"/>
    <x v="0"/>
    <x v="0"/>
    <m/>
    <x v="0"/>
    <m/>
    <x v="0"/>
    <m/>
    <n v="0"/>
    <x v="0"/>
    <x v="0"/>
    <x v="0"/>
    <x v="0"/>
    <x v="0"/>
    <x v="0"/>
    <s v=""/>
    <n v="0"/>
    <n v="0"/>
    <m/>
    <n v="0"/>
    <s v=""/>
    <s v=""/>
    <m/>
    <x v="0"/>
    <x v="0"/>
  </r>
  <r>
    <x v="0"/>
    <m/>
    <x v="0"/>
    <x v="0"/>
    <x v="0"/>
    <m/>
    <x v="0"/>
    <m/>
    <x v="0"/>
    <m/>
    <n v="0"/>
    <x v="0"/>
    <x v="0"/>
    <x v="0"/>
    <x v="0"/>
    <x v="0"/>
    <x v="0"/>
    <s v=""/>
    <n v="0"/>
    <n v="0"/>
    <m/>
    <n v="0"/>
    <s v=""/>
    <s v=""/>
    <m/>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22D1759-9C6F-41D2-A047-E572D6706EA8}" name="ActivitySummary" cacheId="33" applyNumberFormats="0" applyBorderFormats="0" applyFontFormats="0" applyPatternFormats="0" applyAlignmentFormats="0" applyWidthHeightFormats="1" dataCaption="Values" updatedVersion="8" minRefreshableVersion="3" itemPrintTitles="1" createdVersion="6" indent="0" compact="0" compactData="0" gridDropZones="1" multipleFieldFilters="0">
  <location ref="A3:F5" firstHeaderRow="1" firstDataRow="2" firstDataCol="2"/>
  <pivotFields count="27">
    <pivotField compact="0" numFmtId="1" outline="0" showAll="0"/>
    <pivotField compact="0" outline="0" showAll="0"/>
    <pivotField compact="0" outline="0" showAll="0"/>
    <pivotField compact="0" outline="0" showAll="0"/>
    <pivotField compact="0" outline="0" showAll="0"/>
    <pivotField compact="0" outline="0" showAll="0"/>
    <pivotField axis="axisRow" compact="0" outline="0" showAll="0">
      <items count="15">
        <item m="1" x="13"/>
        <item m="1" x="2"/>
        <item m="1" x="6"/>
        <item m="1" x="8"/>
        <item m="1" x="10"/>
        <item m="1" x="3"/>
        <item m="1" x="12"/>
        <item m="1" x="4"/>
        <item m="1" x="9"/>
        <item m="1" x="5"/>
        <item m="1" x="11"/>
        <item m="1" x="7"/>
        <item h="1" x="0"/>
        <item h="1" m="1" x="1"/>
        <item t="default"/>
      </items>
    </pivotField>
    <pivotField compact="0" outline="0" showAll="0"/>
    <pivotField compact="0" outline="0" showAll="0"/>
    <pivotField compact="0" outline="0" showAll="0"/>
    <pivotField compact="0" numFmtId="167" outline="0" showAll="0"/>
    <pivotField compact="0" outline="0" showAll="0"/>
    <pivotField compact="0" outline="0" showAll="0"/>
    <pivotField compact="0" numFmtId="166" outline="0" showAll="0"/>
    <pivotField compact="0" numFmtId="166" outline="0" showAll="0"/>
    <pivotField compact="0" outline="0" showAll="0"/>
    <pivotField compact="0" outline="0" showAll="0"/>
    <pivotField compact="0" numFmtId="10" outline="0" showAll="0"/>
    <pivotField dataField="1" compact="0" numFmtId="167" outline="0" showAll="0"/>
    <pivotField dataField="1" compact="0" numFmtId="166" outline="0" showAll="0"/>
    <pivotField compact="0" outline="0" showAll="0"/>
    <pivotField compact="0" numFmtId="166" outline="0" showAll="0"/>
    <pivotField dataField="1" compact="0" numFmtId="166" outline="0" showAll="0"/>
    <pivotField dataField="1" compact="0" numFmtId="166" outline="0" showAll="0"/>
    <pivotField compact="0" outline="0" showAll="0"/>
    <pivotField compact="0" outline="0" showAll="0"/>
    <pivotField axis="axisRow" compact="0" outline="0" showAll="0" sortType="ascending" defaultSubtotal="0">
      <items count="13">
        <item m="1" x="5"/>
        <item m="1" x="2"/>
        <item m="1" x="6"/>
        <item m="1" x="11"/>
        <item m="1" x="1"/>
        <item m="1" x="3"/>
        <item m="1" x="4"/>
        <item m="1" x="7"/>
        <item m="1" x="8"/>
        <item m="1" x="9"/>
        <item m="1" x="10"/>
        <item m="1" x="12"/>
        <item x="0"/>
      </items>
    </pivotField>
  </pivotFields>
  <rowFields count="2">
    <field x="26"/>
    <field x="6"/>
  </rowFields>
  <rowItems count="1">
    <i t="grand">
      <x/>
    </i>
  </rowItems>
  <colFields count="1">
    <field x="-2"/>
  </colFields>
  <colItems count="4">
    <i>
      <x/>
    </i>
    <i i="1">
      <x v="1"/>
    </i>
    <i i="2">
      <x v="2"/>
    </i>
    <i i="3">
      <x v="3"/>
    </i>
  </colItems>
  <dataFields count="4">
    <dataField name="Claimed Profit Costs" fld="18" baseField="7" baseItem="0"/>
    <dataField name="Claimed VAT" fld="22" baseField="7" baseItem="0"/>
    <dataField name="Allowed Profit Costs" fld="19" baseField="7" baseItem="0"/>
    <dataField name="Allowed VAT" fld="23" baseField="7" baseItem="0"/>
  </dataFields>
  <formats count="15">
    <format dxfId="179">
      <pivotArea outline="0" collapsedLevelsAreSubtotals="1" fieldPosition="0"/>
    </format>
    <format dxfId="178">
      <pivotArea dataOnly="0" labelOnly="1" outline="0" fieldPosition="0">
        <references count="1">
          <reference field="4294967294" count="4">
            <x v="0"/>
            <x v="1"/>
            <x v="2"/>
            <x v="3"/>
          </reference>
        </references>
      </pivotArea>
    </format>
    <format dxfId="177">
      <pivotArea dataOnly="0" labelOnly="1" outline="0" fieldPosition="0">
        <references count="1">
          <reference field="4294967294" count="4">
            <x v="0"/>
            <x v="1"/>
            <x v="2"/>
            <x v="3"/>
          </reference>
        </references>
      </pivotArea>
    </format>
    <format dxfId="176">
      <pivotArea outline="0" collapsedLevelsAreSubtotals="1" fieldPosition="0"/>
    </format>
    <format dxfId="175">
      <pivotArea grandRow="1" outline="0" collapsedLevelsAreSubtotals="1" fieldPosition="0"/>
    </format>
    <format dxfId="174">
      <pivotArea outline="0" collapsedLevelsAreSubtotals="1" fieldPosition="0">
        <references count="1">
          <reference field="4294967294" count="1" selected="0">
            <x v="2"/>
          </reference>
        </references>
      </pivotArea>
    </format>
    <format dxfId="173">
      <pivotArea type="all" dataOnly="0" outline="0" fieldPosition="0"/>
    </format>
    <format dxfId="172">
      <pivotArea outline="0" collapsedLevelsAreSubtotals="1" fieldPosition="0"/>
    </format>
    <format dxfId="171">
      <pivotArea field="6" type="button" dataOnly="0" labelOnly="1" outline="0" axis="axisRow" fieldPosition="1"/>
    </format>
    <format dxfId="170">
      <pivotArea dataOnly="0" labelOnly="1" fieldPosition="0">
        <references count="1">
          <reference field="6" count="0"/>
        </references>
      </pivotArea>
    </format>
    <format dxfId="169">
      <pivotArea dataOnly="0" labelOnly="1" grandRow="1" outline="0" fieldPosition="0"/>
    </format>
    <format dxfId="168">
      <pivotArea dataOnly="0" labelOnly="1" outline="0" fieldPosition="0">
        <references count="1">
          <reference field="4294967294" count="4">
            <x v="0"/>
            <x v="1"/>
            <x v="2"/>
            <x v="3"/>
          </reference>
        </references>
      </pivotArea>
    </format>
    <format dxfId="167">
      <pivotArea dataOnly="0" labelOnly="1" outline="0" fieldPosition="0">
        <references count="1">
          <reference field="4294967294" count="4">
            <x v="0"/>
            <x v="1"/>
            <x v="2"/>
            <x v="3"/>
          </reference>
        </references>
      </pivotArea>
    </format>
    <format dxfId="166">
      <pivotArea dataOnly="0" labelOnly="1" outline="0" fieldPosition="0">
        <references count="1">
          <reference field="4294967294" count="1">
            <x v="0"/>
          </reference>
        </references>
      </pivotArea>
    </format>
    <format dxfId="165">
      <pivotArea dataOnly="0" labelOnly="1" outline="0" fieldPosition="0">
        <references count="1">
          <reference field="4294967294" count="1">
            <x v="2"/>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03721F-B0A0-4F9D-944F-8881BA30085B}" name="PivotTable1" cacheId="33" applyNumberFormats="0" applyBorderFormats="0" applyFontFormats="0" applyPatternFormats="0" applyAlignmentFormats="0" applyWidthHeightFormats="1" dataCaption="Values" updatedVersion="8" minRefreshableVersion="3" showDrill="0" itemPrintTitles="1" createdVersion="6" indent="0" compact="0" compactData="0" multipleFieldFilters="0">
  <location ref="A3:G4" firstHeaderRow="0" firstDataRow="1" firstDataCol="3"/>
  <pivotFields count="27">
    <pivotField compact="0" numFmtId="1" outline="0" subtotalTop="0" showAll="0" insertBlankRow="1"/>
    <pivotField compact="0" outline="0" subtotalTop="0" showAll="0" insertBlankRow="1"/>
    <pivotField compact="0" numFmtId="14" outline="0" subtotalTop="0" showAll="0" insertBlankRow="1"/>
    <pivotField compact="0" outline="0" subtotalTop="0" showAll="0" insertBlankRow="1"/>
    <pivotField axis="axisRow" compact="0" outline="0" subtotalTop="0" showAll="0" insertBlankRow="1">
      <items count="32">
        <item x="0"/>
        <item m="1" x="16"/>
        <item m="1" x="17"/>
        <item m="1" x="10"/>
        <item m="1" x="30"/>
        <item m="1" x="19"/>
        <item m="1" x="12"/>
        <item m="1" x="13"/>
        <item m="1" x="8"/>
        <item m="1" x="4"/>
        <item m="1" x="6"/>
        <item m="1" x="7"/>
        <item m="1" x="15"/>
        <item m="1" x="3"/>
        <item m="1" x="21"/>
        <item m="1" x="14"/>
        <item m="1" x="5"/>
        <item m="1" x="20"/>
        <item m="1" x="2"/>
        <item m="1" x="11"/>
        <item m="1" x="9"/>
        <item m="1" x="1"/>
        <item m="1" x="25"/>
        <item m="1" x="18"/>
        <item m="1" x="24"/>
        <item m="1" x="27"/>
        <item m="1" x="22"/>
        <item m="1" x="23"/>
        <item m="1" x="28"/>
        <item m="1" x="29"/>
        <item m="1" x="26"/>
        <item t="default"/>
      </items>
    </pivotField>
    <pivotField compact="0" outline="0" subtotalTop="0" showAll="0" insertBlankRow="1"/>
    <pivotField axis="axisRow" compact="0" outline="0" subtotalTop="0" showAll="0" defaultSubtotal="0">
      <items count="14">
        <item m="1" x="13"/>
        <item m="1" x="2"/>
        <item m="1" x="6"/>
        <item m="1" x="8"/>
        <item m="1" x="10"/>
        <item m="1" x="3"/>
        <item h="1" m="1" x="12"/>
        <item h="1" m="1" x="4"/>
        <item h="1" m="1" x="9"/>
        <item h="1" m="1" x="5"/>
        <item h="1" m="1" x="11"/>
        <item h="1" m="1" x="7"/>
        <item h="1" x="0"/>
        <item h="1" m="1" x="1"/>
      </items>
    </pivotField>
    <pivotField compact="0" outline="0" subtotalTop="0" showAll="0" insertBlankRow="1"/>
    <pivotField compact="0" outline="0" subtotalTop="0" showAll="0" insertBlankRow="1"/>
    <pivotField dataField="1" compact="0" outline="0" subtotalTop="0" showAll="0" insertBlankRow="1"/>
    <pivotField dataField="1" compact="0" numFmtId="167" outline="0" subtotalTop="0" showAll="0" insertBlankRow="1"/>
    <pivotField compact="0" outline="0" subtotalTop="0" showAll="0" insertBlankRow="1"/>
    <pivotField compact="0" outline="0" subtotalTop="0" showAll="0" insertBlankRow="1"/>
    <pivotField compact="0" numFmtId="166" outline="0" subtotalTop="0" showAll="0" insertBlankRow="1"/>
    <pivotField compact="0" numFmtId="166" outline="0" subtotalTop="0" showAll="0" insertBlankRow="1"/>
    <pivotField compact="0" outline="0" subtotalTop="0" showAll="0" insertBlankRow="1"/>
    <pivotField compact="0" outline="0" subtotalTop="0" showAll="0" insertBlankRow="1"/>
    <pivotField compact="0" numFmtId="10" outline="0" subtotalTop="0" showAll="0" insertBlankRow="1"/>
    <pivotField dataField="1" compact="0" numFmtId="167" outline="0" subtotalTop="0" showAll="0" insertBlankRow="1"/>
    <pivotField dataField="1" compact="0" numFmtId="166" outline="0" subtotalTop="0" showAll="0" insertBlankRow="1"/>
    <pivotField compact="0" outline="0" subtotalTop="0" showAll="0" insertBlankRow="1"/>
    <pivotField compact="0" numFmtId="166" outline="0" subtotalTop="0" showAll="0" insertBlankRow="1"/>
    <pivotField compact="0" numFmtId="166" outline="0" subtotalTop="0" showAll="0" insertBlankRow="1"/>
    <pivotField compact="0" numFmtId="166" outline="0" subtotalTop="0" showAll="0" insertBlankRow="1"/>
    <pivotField compact="0" outline="0" subtotalTop="0" showAll="0" insertBlankRow="1"/>
    <pivotField compact="0" outline="0" subtotalTop="0" showAll="0" insertBlankRow="1"/>
    <pivotField axis="axisRow" compact="0" outline="0" subtotalTop="0" showAll="0" defaultSubtotal="0">
      <items count="13">
        <item m="1" x="5"/>
        <item m="1" x="2"/>
        <item m="1" x="6"/>
        <item m="1" x="11"/>
        <item m="1" x="1"/>
        <item m="1" x="3"/>
        <item m="1" x="4"/>
        <item m="1" x="7"/>
        <item m="1" x="8"/>
        <item m="1" x="9"/>
        <item m="1" x="10"/>
        <item m="1" x="12"/>
        <item x="0"/>
      </items>
    </pivotField>
  </pivotFields>
  <rowFields count="3">
    <field x="4"/>
    <field x="26"/>
    <field x="6"/>
  </rowFields>
  <rowItems count="1">
    <i t="grand">
      <x/>
    </i>
  </rowItems>
  <colFields count="1">
    <field x="-2"/>
  </colFields>
  <colItems count="4">
    <i>
      <x/>
    </i>
    <i i="1">
      <x v="1"/>
    </i>
    <i i="2">
      <x v="2"/>
    </i>
    <i i="3">
      <x v="3"/>
    </i>
  </colItems>
  <dataFields count="4">
    <dataField name="Claimed Time" fld="9" baseField="12" baseItem="2" numFmtId="4"/>
    <dataField name="Claimed Profit Costs" fld="18" baseField="12" baseItem="2" numFmtId="4"/>
    <dataField name="Allowed Time" fld="10" baseField="12" baseItem="2" numFmtId="4"/>
    <dataField name="Allowed Profit Costs" fld="19" baseField="12" baseItem="2" numFmtId="4"/>
  </dataFields>
  <formats count="16">
    <format dxfId="164">
      <pivotArea dataOnly="0" labelOnly="1" outline="0" fieldPosition="0">
        <references count="1">
          <reference field="4294967294" count="4">
            <x v="0"/>
            <x v="1"/>
            <x v="2"/>
            <x v="3"/>
          </reference>
        </references>
      </pivotArea>
    </format>
    <format dxfId="163">
      <pivotArea outline="0" collapsedLevelsAreSubtotals="1" fieldPosition="0"/>
    </format>
    <format dxfId="162">
      <pivotArea dataOnly="0" labelOnly="1" outline="0" fieldPosition="0">
        <references count="1">
          <reference field="4294967294" count="4">
            <x v="0"/>
            <x v="1"/>
            <x v="2"/>
            <x v="3"/>
          </reference>
        </references>
      </pivotArea>
    </format>
    <format dxfId="161">
      <pivotArea outline="0" fieldPosition="0">
        <references count="1">
          <reference field="4294967294" count="1" selected="0">
            <x v="0"/>
          </reference>
        </references>
      </pivotArea>
    </format>
    <format dxfId="160">
      <pivotArea dataOnly="0" labelOnly="1" outline="0" fieldPosition="0">
        <references count="1">
          <reference field="4294967294" count="1">
            <x v="0"/>
          </reference>
        </references>
      </pivotArea>
    </format>
    <format dxfId="159">
      <pivotArea outline="0" fieldPosition="0">
        <references count="1">
          <reference field="4294967294" count="1" selected="0">
            <x v="2"/>
          </reference>
        </references>
      </pivotArea>
    </format>
    <format dxfId="158">
      <pivotArea dataOnly="0" labelOnly="1" outline="0" fieldPosition="0">
        <references count="1">
          <reference field="4294967294" count="1">
            <x v="2"/>
          </reference>
        </references>
      </pivotArea>
    </format>
    <format dxfId="157">
      <pivotArea grandRow="1" outline="0" collapsedLevelsAreSubtotals="1" fieldPosition="0"/>
    </format>
    <format dxfId="156">
      <pivotArea type="all" dataOnly="0" outline="0" fieldPosition="0"/>
    </format>
    <format dxfId="155">
      <pivotArea outline="0" collapsedLevelsAreSubtotals="1" fieldPosition="0"/>
    </format>
    <format dxfId="154">
      <pivotArea field="4" type="button" dataOnly="0" labelOnly="1" outline="0" axis="axisRow" fieldPosition="0"/>
    </format>
    <format dxfId="153">
      <pivotArea dataOnly="0" labelOnly="1" outline="0" fieldPosition="0">
        <references count="1">
          <reference field="4" count="0"/>
        </references>
      </pivotArea>
    </format>
    <format dxfId="152">
      <pivotArea dataOnly="0" labelOnly="1" outline="0" fieldPosition="0">
        <references count="1">
          <reference field="4" count="0" defaultSubtotal="1"/>
        </references>
      </pivotArea>
    </format>
    <format dxfId="151">
      <pivotArea dataOnly="0" labelOnly="1" grandRow="1" outline="0" fieldPosition="0"/>
    </format>
    <format dxfId="150">
      <pivotArea dataOnly="0" labelOnly="1" outline="0" fieldPosition="0">
        <references count="1">
          <reference field="4294967294" count="4">
            <x v="0"/>
            <x v="1"/>
            <x v="2"/>
            <x v="3"/>
          </reference>
        </references>
      </pivotArea>
    </format>
    <format dxfId="149">
      <pivotArea field="26" type="button" dataOnly="0" labelOnly="1" outline="0" axis="axisRow" fieldPosition="1"/>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EC6DE99-015D-4E20-9B13-436AA5036DAF}" name="FeeEarnerSummary" cacheId="33" applyNumberFormats="0" applyBorderFormats="0" applyFontFormats="0" applyPatternFormats="0" applyAlignmentFormats="0" applyWidthHeightFormats="1" dataCaption="Values" updatedVersion="8" minRefreshableVersion="3" showDrill="0" itemPrintTitles="1" createdVersion="6" indent="0" compact="0" compactData="0" multipleFieldFilters="0">
  <location ref="A3:H5" firstHeaderRow="0" firstDataRow="1" firstDataCol="4"/>
  <pivotFields count="27">
    <pivotField compact="0" numFmtId="1"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dataField="1" compact="0" numFmtId="167" outline="0" showAll="0"/>
    <pivotField compact="0" outline="0" showAll="0"/>
    <pivotField compact="0" outline="0" showAll="0" defaultSubtotal="0">
      <items count="1">
        <item x="0"/>
      </items>
      <extLst>
        <ext xmlns:x14="http://schemas.microsoft.com/office/spreadsheetml/2009/9/main" uri="{2946ED86-A175-432a-8AC1-64E0C546D7DE}">
          <x14:pivotField fillDownLabels="1"/>
        </ext>
      </extLst>
    </pivotField>
    <pivotField axis="axisRow" compact="0" numFmtId="166" outline="0" showAll="0" sortType="ascending" defaultSubtotal="0">
      <items count="11">
        <item x="0"/>
        <item m="1" x="4"/>
        <item m="1" x="8"/>
        <item m="1" x="3"/>
        <item m="1" x="7"/>
        <item m="1" x="2"/>
        <item m="1" x="9"/>
        <item m="1" x="6"/>
        <item m="1" x="5"/>
        <item m="1" x="10"/>
        <item m="1" x="1"/>
      </items>
      <extLst>
        <ext xmlns:x14="http://schemas.microsoft.com/office/spreadsheetml/2009/9/main" uri="{2946ED86-A175-432a-8AC1-64E0C546D7DE}">
          <x14:pivotField fillDownLabels="1"/>
        </ext>
      </extLst>
    </pivotField>
    <pivotField axis="axisRow" compact="0" numFmtId="166" outline="0" showAll="0" defaultSubtotal="0">
      <items count="11">
        <item x="0"/>
        <item m="1" x="6"/>
        <item m="1" x="3"/>
        <item m="1" x="2"/>
        <item m="1" x="10"/>
        <item m="1" x="4"/>
        <item m="1" x="7"/>
        <item m="1" x="8"/>
        <item m="1" x="5"/>
        <item m="1" x="1"/>
        <item m="1" x="9"/>
      </items>
      <extLst>
        <ext xmlns:x14="http://schemas.microsoft.com/office/spreadsheetml/2009/9/main" uri="{2946ED86-A175-432a-8AC1-64E0C546D7DE}">
          <x14:pivotField fillDownLabels="1"/>
        </ext>
      </extLst>
    </pivotField>
    <pivotField axis="axisRow" compact="0" outline="0" showAll="0" sortType="ascending" defaultSubtotal="0">
      <items count="5">
        <item x="0"/>
        <item m="1" x="2"/>
        <item m="1" x="3"/>
        <item m="1" x="4"/>
        <item m="1" x="1"/>
      </items>
      <extLst>
        <ext xmlns:x14="http://schemas.microsoft.com/office/spreadsheetml/2009/9/main" uri="{2946ED86-A175-432a-8AC1-64E0C546D7DE}">
          <x14:pivotField fillDownLabels="1"/>
        </ext>
      </extLst>
    </pivotField>
    <pivotField axis="axisRow" compact="0" outline="0" showAll="0" defaultSubtotal="0">
      <items count="5">
        <item x="0"/>
        <item m="1" x="3"/>
        <item m="1" x="1"/>
        <item m="1" x="4"/>
        <item m="1" x="2"/>
      </items>
      <extLst>
        <ext xmlns:x14="http://schemas.microsoft.com/office/spreadsheetml/2009/9/main" uri="{2946ED86-A175-432a-8AC1-64E0C546D7DE}">
          <x14:pivotField fillDownLabels="1"/>
        </ext>
      </extLst>
    </pivotField>
    <pivotField compact="0" numFmtId="10" outline="0" showAll="0"/>
    <pivotField dataField="1" compact="0" numFmtId="167" outline="0" showAll="0"/>
    <pivotField dataField="1" compact="0" numFmtId="166" outline="0" showAll="0"/>
    <pivotField compact="0" outline="0" showAll="0"/>
    <pivotField compact="0" numFmtId="166" outline="0" showAll="0"/>
    <pivotField compact="0" numFmtId="166" outline="0" showAll="0"/>
    <pivotField compact="0" numFmtId="166" outline="0" showAll="0"/>
    <pivotField compact="0" outline="0" showAll="0"/>
    <pivotField compact="0" outline="0" showAll="0"/>
    <pivotField compact="0" outline="0" showAll="0"/>
  </pivotFields>
  <rowFields count="4">
    <field x="15"/>
    <field x="16"/>
    <field x="13"/>
    <field x="14"/>
  </rowFields>
  <rowItems count="2">
    <i>
      <x/>
      <x/>
      <x/>
      <x/>
    </i>
    <i t="grand">
      <x/>
    </i>
  </rowItems>
  <colFields count="1">
    <field x="-2"/>
  </colFields>
  <colItems count="4">
    <i>
      <x/>
    </i>
    <i i="1">
      <x v="1"/>
    </i>
    <i i="2">
      <x v="2"/>
    </i>
    <i i="3">
      <x v="3"/>
    </i>
  </colItems>
  <dataFields count="4">
    <dataField name="Claimed Time" fld="9" baseField="16" baseItem="0"/>
    <dataField name="Claimed Profit Costs" fld="18" baseField="16" baseItem="0"/>
    <dataField name="Allowed Time" fld="10" baseField="16" baseItem="0"/>
    <dataField name="Allowed Profit Costs" fld="19" baseField="16" baseItem="0"/>
  </dataFields>
  <formats count="13">
    <format dxfId="148">
      <pivotArea outline="0" collapsedLevelsAreSubtotals="1" fieldPosition="0"/>
    </format>
    <format dxfId="147">
      <pivotArea outline="0" collapsedLevelsAreSubtotals="1" fieldPosition="0"/>
    </format>
    <format dxfId="146">
      <pivotArea outline="0" collapsedLevelsAreSubtotals="1" fieldPosition="0">
        <references count="1">
          <reference field="4294967294" count="1" selected="0">
            <x v="1"/>
          </reference>
        </references>
      </pivotArea>
    </format>
    <format dxfId="145">
      <pivotArea grandRow="1" outline="0" collapsedLevelsAreSubtotals="1" fieldPosition="0"/>
    </format>
    <format dxfId="144">
      <pivotArea type="all" dataOnly="0" outline="0" fieldPosition="0"/>
    </format>
    <format dxfId="143">
      <pivotArea outline="0" collapsedLevelsAreSubtotals="1" fieldPosition="0"/>
    </format>
    <format dxfId="142">
      <pivotArea field="12" type="button" dataOnly="0" labelOnly="1" outline="0"/>
    </format>
    <format dxfId="141">
      <pivotArea field="16" type="button" dataOnly="0" labelOnly="1" outline="0" axis="axisRow" fieldPosition="1"/>
    </format>
    <format dxfId="140">
      <pivotArea field="14" type="button" dataOnly="0" labelOnly="1" outline="0" axis="axisRow" fieldPosition="3"/>
    </format>
    <format dxfId="139">
      <pivotArea dataOnly="0" labelOnly="1" grandRow="1" outline="0" fieldPosition="0"/>
    </format>
    <format dxfId="138">
      <pivotArea dataOnly="0" labelOnly="1" outline="0" fieldPosition="0">
        <references count="1">
          <reference field="4294967294" count="4">
            <x v="0"/>
            <x v="1"/>
            <x v="2"/>
            <x v="3"/>
          </reference>
        </references>
      </pivotArea>
    </format>
    <format dxfId="137">
      <pivotArea dataOnly="0" labelOnly="1" outline="0" fieldPosition="0">
        <references count="1">
          <reference field="4294967294" count="4">
            <x v="0"/>
            <x v="1"/>
            <x v="2"/>
            <x v="3"/>
          </reference>
        </references>
      </pivotArea>
    </format>
    <format dxfId="136">
      <pivotArea dataOnly="0" labelOnly="1" outline="0" fieldPosition="0">
        <references count="1">
          <reference field="4294967294" count="1">
            <x v="1"/>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98B5949-DF9E-47DA-9594-CD1ABC94E811}" name="PivotTable2" cacheId="33" applyNumberFormats="0" applyBorderFormats="0" applyFontFormats="0" applyPatternFormats="0" applyAlignmentFormats="0" applyWidthHeightFormats="1" dataCaption="Values" grandTotalCaption=" " missingCaption=" " updatedVersion="8" minRefreshableVersion="3" showDrill="0" itemPrintTitles="1" createdVersion="6" indent="0" compact="0" compactData="0" multipleFieldFilters="0" fieldListSortAscending="1">
  <location ref="A3:O5" firstHeaderRow="0" firstDataRow="1" firstDataCol="9"/>
  <pivotFields count="27">
    <pivotField axis="axisRow" compact="0" numFmtId="1" outline="0" showAll="0" defaultSubtotal="0">
      <items count="253">
        <item m="1" x="60"/>
        <item m="1" x="109"/>
        <item m="1" x="3"/>
        <item m="1" x="158"/>
        <item m="1" x="107"/>
        <item m="1" x="56"/>
        <item m="1" x="1"/>
        <item m="1" x="205"/>
        <item m="1" x="55"/>
        <item m="1" x="157"/>
        <item m="1" x="252"/>
        <item m="1" x="106"/>
        <item m="1" x="204"/>
        <item m="1" x="54"/>
        <item m="1" x="156"/>
        <item m="1" x="251"/>
        <item m="1" x="180"/>
        <item m="1" x="104"/>
        <item m="1" x="27"/>
        <item m="1" x="202"/>
        <item m="1" x="131"/>
        <item m="1" x="52"/>
        <item m="1" x="226"/>
        <item m="1" x="154"/>
        <item m="1" x="79"/>
        <item m="1" x="249"/>
        <item m="1" x="178"/>
        <item m="1" x="102"/>
        <item m="1" x="25"/>
        <item m="1" x="200"/>
        <item m="1" x="129"/>
        <item m="1" x="50"/>
        <item m="1" x="13"/>
        <item m="1" x="225"/>
        <item m="1" x="190"/>
        <item m="1" x="153"/>
        <item m="1" x="118"/>
        <item m="1" x="78"/>
        <item m="1" x="38"/>
        <item m="1" x="248"/>
        <item m="1" x="214"/>
        <item m="1" x="177"/>
        <item m="1" x="141"/>
        <item m="1" x="101"/>
        <item m="1" x="66"/>
        <item m="1" x="24"/>
        <item m="1" x="236"/>
        <item m="1" x="199"/>
        <item m="1" x="166"/>
        <item m="1" x="128"/>
        <item m="1" x="90"/>
        <item m="1" x="49"/>
        <item m="1" x="12"/>
        <item m="1" x="224"/>
        <item m="1" x="189"/>
        <item m="1" x="152"/>
        <item m="1" x="117"/>
        <item m="1" x="77"/>
        <item m="1" x="37"/>
        <item m="1" x="247"/>
        <item m="1" x="213"/>
        <item m="1" x="176"/>
        <item m="1" x="140"/>
        <item m="1" x="100"/>
        <item m="1" x="84"/>
        <item m="1" x="65"/>
        <item m="1" x="43"/>
        <item m="1" x="23"/>
        <item m="1" x="6"/>
        <item m="1" x="235"/>
        <item m="1" x="218"/>
        <item m="1" x="198"/>
        <item m="1" x="183"/>
        <item m="1" x="165"/>
        <item m="1" x="146"/>
        <item m="1" x="127"/>
        <item m="1" x="111"/>
        <item m="1" x="89"/>
        <item m="1" x="71"/>
        <item m="1" x="48"/>
        <item m="1" x="31"/>
        <item m="1" x="11"/>
        <item m="1" x="241"/>
        <item m="1" x="223"/>
        <item m="1" x="208"/>
        <item m="1" x="188"/>
        <item m="1" x="171"/>
        <item m="1" x="151"/>
        <item m="1" x="135"/>
        <item m="1" x="116"/>
        <item m="1" x="95"/>
        <item m="1" x="76"/>
        <item m="1" x="59"/>
        <item m="1" x="36"/>
        <item m="1" x="18"/>
        <item m="1" x="246"/>
        <item m="1" x="230"/>
        <item m="1" x="212"/>
        <item m="1" x="194"/>
        <item m="1" x="175"/>
        <item m="1" x="161"/>
        <item m="1" x="139"/>
        <item m="1" x="122"/>
        <item m="1" x="99"/>
        <item m="1" x="83"/>
        <item m="1" x="64"/>
        <item m="1" x="42"/>
        <item m="1" x="22"/>
        <item m="1" x="5"/>
        <item m="1" x="234"/>
        <item m="1" x="217"/>
        <item m="1" x="197"/>
        <item m="1" x="182"/>
        <item m="1" x="164"/>
        <item m="1" x="145"/>
        <item m="1" x="126"/>
        <item m="1" x="110"/>
        <item m="1" x="88"/>
        <item m="1" x="70"/>
        <item m="1" x="47"/>
        <item m="1" x="30"/>
        <item m="1" x="10"/>
        <item m="1" x="240"/>
        <item m="1" x="222"/>
        <item m="1" x="207"/>
        <item m="1" x="187"/>
        <item m="1" x="170"/>
        <item m="1" x="150"/>
        <item m="1" x="143"/>
        <item m="1" x="134"/>
        <item m="1" x="124"/>
        <item m="1" x="115"/>
        <item m="1" x="105"/>
        <item m="1" x="94"/>
        <item m="1" x="86"/>
        <item m="1" x="75"/>
        <item m="1" x="68"/>
        <item m="1" x="58"/>
        <item m="1" x="45"/>
        <item m="1" x="35"/>
        <item m="1" x="28"/>
        <item m="1" x="17"/>
        <item m="1" x="8"/>
        <item m="1" x="245"/>
        <item m="1" x="238"/>
        <item m="1" x="229"/>
        <item m="1" x="220"/>
        <item m="1" x="211"/>
        <item m="1" x="203"/>
        <item m="1" x="193"/>
        <item m="1" x="185"/>
        <item m="1" x="174"/>
        <item m="1" x="168"/>
        <item m="1" x="160"/>
        <item m="1" x="148"/>
        <item m="1" x="138"/>
        <item m="1" x="132"/>
        <item m="1" x="121"/>
        <item m="1" x="113"/>
        <item m="1" x="98"/>
        <item m="1" x="92"/>
        <item m="1" x="82"/>
        <item m="1" x="73"/>
        <item m="1" x="63"/>
        <item m="1" x="53"/>
        <item m="1" x="41"/>
        <item m="1" x="33"/>
        <item m="1" x="21"/>
        <item m="1" x="15"/>
        <item m="1" x="4"/>
        <item m="1" x="243"/>
        <item m="1" x="233"/>
        <item m="1" x="227"/>
        <item m="1" x="216"/>
        <item m="1" x="209"/>
        <item m="1" x="196"/>
        <item m="1" x="191"/>
        <item m="1" x="181"/>
        <item m="1" x="172"/>
        <item m="1" x="163"/>
        <item m="1" x="155"/>
        <item m="1" x="144"/>
        <item m="1" x="136"/>
        <item m="1" x="125"/>
        <item m="1" x="119"/>
        <item m="1" x="108"/>
        <item m="1" x="96"/>
        <item m="1" x="87"/>
        <item m="1" x="80"/>
        <item m="1" x="69"/>
        <item m="1" x="61"/>
        <item m="1" x="46"/>
        <item m="1" x="39"/>
        <item m="1" x="29"/>
        <item m="1" x="19"/>
        <item m="1" x="9"/>
        <item m="1" x="250"/>
        <item m="1" x="239"/>
        <item m="1" x="231"/>
        <item m="1" x="221"/>
        <item m="1" x="215"/>
        <item m="1" x="206"/>
        <item m="1" x="195"/>
        <item m="1" x="186"/>
        <item m="1" x="179"/>
        <item m="1" x="169"/>
        <item m="1" x="162"/>
        <item m="1" x="149"/>
        <item m="1" x="142"/>
        <item m="1" x="133"/>
        <item m="1" x="123"/>
        <item m="1" x="114"/>
        <item m="1" x="103"/>
        <item m="1" x="93"/>
        <item m="1" x="85"/>
        <item m="1" x="74"/>
        <item m="1" x="67"/>
        <item m="1" x="57"/>
        <item m="1" x="44"/>
        <item m="1" x="34"/>
        <item m="1" x="26"/>
        <item m="1" x="16"/>
        <item m="1" x="7"/>
        <item m="1" x="244"/>
        <item m="1" x="237"/>
        <item m="1" x="228"/>
        <item m="1" x="219"/>
        <item m="1" x="210"/>
        <item m="1" x="201"/>
        <item m="1" x="192"/>
        <item m="1" x="184"/>
        <item m="1" x="173"/>
        <item m="1" x="167"/>
        <item m="1" x="159"/>
        <item m="1" x="147"/>
        <item m="1" x="137"/>
        <item m="1" x="130"/>
        <item m="1" x="120"/>
        <item m="1" x="112"/>
        <item m="1" x="97"/>
        <item m="1" x="91"/>
        <item m="1" x="81"/>
        <item m="1" x="72"/>
        <item m="1" x="62"/>
        <item m="1" x="51"/>
        <item m="1" x="40"/>
        <item m="1" x="32"/>
        <item m="1" x="20"/>
        <item m="1" x="14"/>
        <item m="1" x="2"/>
        <item m="1" x="242"/>
        <item m="1" x="232"/>
        <item x="0"/>
      </items>
    </pivotField>
    <pivotField compact="0" outline="0" showAll="0"/>
    <pivotField axis="axisRow" compact="0" numFmtId="14" outline="0" showAll="0" defaultSubtotal="0">
      <items count="93">
        <item m="1" x="78"/>
        <item m="1" x="7"/>
        <item x="0"/>
        <item m="1" x="76"/>
        <item m="1" x="92"/>
        <item m="1" x="41"/>
        <item m="1" x="23"/>
        <item m="1" x="1"/>
        <item m="1" x="43"/>
        <item m="1" x="18"/>
        <item m="1" x="89"/>
        <item m="1" x="61"/>
        <item m="1" x="85"/>
        <item m="1" x="56"/>
        <item m="1" x="84"/>
        <item m="1" x="34"/>
        <item m="1" x="10"/>
        <item m="1" x="55"/>
        <item m="1" x="54"/>
        <item m="1" x="31"/>
        <item m="1" x="52"/>
        <item m="1" x="28"/>
        <item m="1" x="75"/>
        <item m="1" x="8"/>
        <item m="1" x="77"/>
        <item m="1" x="27"/>
        <item m="1" x="26"/>
        <item m="1" x="48"/>
        <item m="1" x="3"/>
        <item m="1" x="69"/>
        <item m="1" x="47"/>
        <item m="1" x="68"/>
        <item m="1" x="22"/>
        <item m="1" x="88"/>
        <item m="1" x="62"/>
        <item m="1" x="59"/>
        <item m="1" x="12"/>
        <item m="1" x="83"/>
        <item m="1" x="39"/>
        <item m="1" x="13"/>
        <item m="1" x="58"/>
        <item m="1" x="35"/>
        <item m="1" x="11"/>
        <item m="1" x="32"/>
        <item m="1" x="79"/>
        <item m="1" x="51"/>
        <item m="1" x="53"/>
        <item m="1" x="80"/>
        <item m="1" x="30"/>
        <item m="1" x="9"/>
        <item m="1" x="6"/>
        <item m="1" x="74"/>
        <item m="1" x="4"/>
        <item m="1" x="70"/>
        <item m="1" x="49"/>
        <item m="1" x="24"/>
        <item m="1" x="2"/>
        <item m="1" x="67"/>
        <item m="1" x="44"/>
        <item m="1" x="72"/>
        <item m="1" x="25"/>
        <item m="1" x="46"/>
        <item m="1" x="21"/>
        <item m="1" x="91"/>
        <item m="1" x="64"/>
        <item m="1" x="16"/>
        <item m="1" x="38"/>
        <item m="1" x="87"/>
        <item m="1" x="60"/>
        <item m="1" x="37"/>
        <item m="1" x="57"/>
        <item m="1" x="19"/>
        <item m="1" x="90"/>
        <item m="1" x="40"/>
        <item m="1" x="86"/>
        <item m="1" x="36"/>
        <item m="1" x="82"/>
        <item m="1" x="81"/>
        <item m="1" x="29"/>
        <item m="1" x="50"/>
        <item m="1" x="5"/>
        <item m="1" x="73"/>
        <item m="1" x="71"/>
        <item m="1" x="45"/>
        <item m="1" x="20"/>
        <item m="1" x="15"/>
        <item m="1" x="66"/>
        <item m="1" x="42"/>
        <item m="1" x="65"/>
        <item m="1" x="17"/>
        <item m="1" x="63"/>
        <item m="1" x="14"/>
        <item m="1" x="33"/>
      </items>
    </pivotField>
    <pivotField name="Description" axis="axisRow" compact="0" outline="0" showAll="0" defaultSubtotal="0">
      <items count="196">
        <item m="1" x="144"/>
        <item m="1" x="61"/>
        <item m="1" x="78"/>
        <item x="0"/>
        <item m="1" x="59"/>
        <item m="1" x="146"/>
        <item m="1" x="123"/>
        <item m="1" x="101"/>
        <item m="1" x="85"/>
        <item m="1" x="174"/>
        <item m="1" x="53"/>
        <item m="1" x="106"/>
        <item m="1" x="14"/>
        <item m="1" x="35"/>
        <item m="1" x="194"/>
        <item m="1" x="13"/>
        <item m="1" x="5"/>
        <item m="1" x="76"/>
        <item m="1" x="24"/>
        <item m="1" x="116"/>
        <item m="1" x="103"/>
        <item m="1" x="10"/>
        <item m="1" x="92"/>
        <item m="1" x="28"/>
        <item m="1" x="41"/>
        <item m="1" x="153"/>
        <item m="1" x="109"/>
        <item m="1" x="114"/>
        <item m="1" x="160"/>
        <item m="1" x="107"/>
        <item m="1" x="180"/>
        <item m="1" x="77"/>
        <item m="1" x="68"/>
        <item m="1" x="4"/>
        <item m="1" x="189"/>
        <item m="1" x="27"/>
        <item m="1" x="113"/>
        <item m="1" x="183"/>
        <item m="1" x="87"/>
        <item m="1" x="142"/>
        <item m="1" x="40"/>
        <item m="1" x="65"/>
        <item m="1" x="185"/>
        <item m="1" x="137"/>
        <item m="1" x="44"/>
        <item m="1" x="99"/>
        <item m="1" x="179"/>
        <item m="1" x="118"/>
        <item m="1" x="168"/>
        <item m="1" x="33"/>
        <item m="1" x="8"/>
        <item m="1" x="141"/>
        <item m="1" x="149"/>
        <item m="1" x="172"/>
        <item m="1" x="115"/>
        <item m="1" x="38"/>
        <item m="1" x="131"/>
        <item m="1" x="140"/>
        <item m="1" x="23"/>
        <item m="1" x="193"/>
        <item m="1" x="158"/>
        <item m="1" x="151"/>
        <item m="1" x="163"/>
        <item m="1" x="26"/>
        <item m="1" x="66"/>
        <item m="1" x="136"/>
        <item m="1" x="159"/>
        <item m="1" x="195"/>
        <item m="1" x="145"/>
        <item m="1" x="127"/>
        <item m="1" x="17"/>
        <item m="1" x="154"/>
        <item m="1" x="121"/>
        <item m="1" x="1"/>
        <item m="1" x="111"/>
        <item m="1" x="187"/>
        <item m="1" x="43"/>
        <item m="1" x="72"/>
        <item m="1" x="91"/>
        <item m="1" x="63"/>
        <item m="1" x="45"/>
        <item m="1" x="54"/>
        <item m="1" x="94"/>
        <item m="1" x="69"/>
        <item m="1" x="88"/>
        <item m="1" x="129"/>
        <item m="1" x="117"/>
        <item m="1" x="165"/>
        <item m="1" x="15"/>
        <item m="1" x="11"/>
        <item m="1" x="102"/>
        <item m="1" x="152"/>
        <item m="1" x="75"/>
        <item m="1" x="169"/>
        <item m="1" x="36"/>
        <item m="1" x="56"/>
        <item m="1" x="166"/>
        <item m="1" x="162"/>
        <item m="1" x="139"/>
        <item m="1" x="156"/>
        <item m="1" x="143"/>
        <item m="1" x="134"/>
        <item m="1" x="32"/>
        <item m="1" x="83"/>
        <item m="1" x="89"/>
        <item m="1" x="181"/>
        <item m="1" x="164"/>
        <item m="1" x="6"/>
        <item m="1" x="186"/>
        <item m="1" x="150"/>
        <item m="1" x="7"/>
        <item m="1" x="84"/>
        <item m="1" x="119"/>
        <item m="1" x="73"/>
        <item m="1" x="96"/>
        <item m="1" x="67"/>
        <item m="1" x="25"/>
        <item m="1" x="171"/>
        <item m="1" x="108"/>
        <item m="1" x="2"/>
        <item m="1" x="132"/>
        <item m="1" x="112"/>
        <item m="1" x="46"/>
        <item m="1" x="188"/>
        <item m="1" x="184"/>
        <item m="1" x="192"/>
        <item m="1" x="122"/>
        <item m="1" x="90"/>
        <item m="1" x="157"/>
        <item m="1" x="104"/>
        <item m="1" x="126"/>
        <item m="1" x="105"/>
        <item m="1" x="18"/>
        <item m="1" x="34"/>
        <item m="1" x="51"/>
        <item m="1" x="125"/>
        <item m="1" x="138"/>
        <item m="1" x="161"/>
        <item m="1" x="148"/>
        <item m="1" x="64"/>
        <item m="1" x="50"/>
        <item m="1" x="22"/>
        <item m="1" x="39"/>
        <item m="1" x="48"/>
        <item m="1" x="95"/>
        <item m="1" x="97"/>
        <item m="1" x="82"/>
        <item m="1" x="20"/>
        <item m="1" x="98"/>
        <item m="1" x="130"/>
        <item m="1" x="175"/>
        <item m="1" x="55"/>
        <item m="1" x="177"/>
        <item m="1" x="30"/>
        <item m="1" x="178"/>
        <item m="1" x="128"/>
        <item m="1" x="80"/>
        <item m="1" x="133"/>
        <item m="1" x="167"/>
        <item m="1" x="190"/>
        <item m="1" x="124"/>
        <item m="1" x="47"/>
        <item m="1" x="182"/>
        <item m="1" x="52"/>
        <item m="1" x="31"/>
        <item m="1" x="29"/>
        <item m="1" x="21"/>
        <item m="1" x="170"/>
        <item m="1" x="42"/>
        <item m="1" x="58"/>
        <item m="1" x="173"/>
        <item m="1" x="155"/>
        <item m="1" x="86"/>
        <item m="1" x="120"/>
        <item m="1" x="135"/>
        <item m="1" x="62"/>
        <item m="1" x="110"/>
        <item m="1" x="93"/>
        <item m="1" x="79"/>
        <item m="1" x="100"/>
        <item m="1" x="3"/>
        <item m="1" x="9"/>
        <item m="1" x="60"/>
        <item m="1" x="12"/>
        <item m="1" x="57"/>
        <item m="1" x="16"/>
        <item m="1" x="19"/>
        <item m="1" x="74"/>
        <item m="1" x="49"/>
        <item m="1" x="70"/>
        <item m="1" x="71"/>
        <item m="1" x="81"/>
        <item m="1" x="176"/>
        <item m="1" x="147"/>
        <item m="1" x="37"/>
        <item m="1" x="191"/>
      </items>
    </pivotField>
    <pivotField name="Party" axis="axisRow" compact="0" outline="0" showAll="0" defaultSubtotal="0">
      <items count="31">
        <item m="1" x="16"/>
        <item m="1" x="17"/>
        <item x="0"/>
        <item m="1" x="10"/>
        <item m="1" x="30"/>
        <item m="1" x="19"/>
        <item m="1" x="12"/>
        <item m="1" x="13"/>
        <item m="1" x="8"/>
        <item m="1" x="4"/>
        <item m="1" x="6"/>
        <item m="1" x="7"/>
        <item m="1" x="15"/>
        <item m="1" x="3"/>
        <item m="1" x="21"/>
        <item m="1" x="14"/>
        <item m="1" x="5"/>
        <item m="1" x="20"/>
        <item m="1" x="2"/>
        <item m="1" x="11"/>
        <item m="1" x="9"/>
        <item m="1" x="1"/>
        <item m="1" x="25"/>
        <item m="1" x="18"/>
        <item m="1" x="24"/>
        <item m="1" x="27"/>
        <item m="1" x="22"/>
        <item m="1" x="23"/>
        <item m="1" x="28"/>
        <item m="1" x="29"/>
        <item m="1" x="26"/>
      </items>
    </pivotField>
    <pivotField compact="0" outline="0" showAll="0"/>
    <pivotField name="Activity" compact="0" outline="0" showAll="0" defaultSubtotal="0">
      <items count="14">
        <item m="1" x="13"/>
        <item m="1" x="2"/>
        <item m="1" x="6"/>
        <item m="1" x="8"/>
        <item m="1" x="10"/>
        <item m="1" x="3"/>
        <item m="1" x="12"/>
        <item m="1" x="4"/>
        <item m="1" x="9"/>
        <item m="1" x="5"/>
        <item m="1" x="11"/>
        <item m="1" x="7"/>
        <item x="0"/>
        <item m="1" x="1"/>
      </items>
    </pivotField>
    <pivotField compact="0" outline="0" showAll="0"/>
    <pivotField name="Expense" compact="0" outline="0" showAll="0" defaultSubtotal="0">
      <items count="3">
        <item x="0"/>
        <item m="1" x="1"/>
        <item m="1" x="2"/>
      </items>
    </pivotField>
    <pivotField dataField="1" compact="0" numFmtId="167" outline="0" showAll="0" defaultSubtotal="0"/>
    <pivotField dataField="1" compact="0" numFmtId="167" outline="0" showAll="0" defaultSubtotal="0"/>
    <pivotField axis="axisRow" compact="0" outline="0" showAll="0" defaultSubtotal="0">
      <items count="13">
        <item m="1" x="11"/>
        <item m="1" x="7"/>
        <item x="0"/>
        <item m="1" x="8"/>
        <item m="1" x="2"/>
        <item m="1" x="5"/>
        <item m="1" x="3"/>
        <item m="1" x="12"/>
        <item m="1" x="4"/>
        <item m="1" x="1"/>
        <item m="1" x="10"/>
        <item m="1" x="6"/>
        <item m="1" x="9"/>
      </items>
    </pivotField>
    <pivotField axis="axisRow" compact="0" outline="0" showAll="0" defaultSubtotal="0">
      <items count="1">
        <item x="0"/>
      </items>
    </pivotField>
    <pivotField axis="axisRow" compact="0" numFmtId="169" outline="0" showAll="0" defaultSubtotal="0">
      <items count="11">
        <item x="0"/>
        <item m="1" x="6"/>
        <item m="1" x="3"/>
        <item m="1" x="2"/>
        <item m="1" x="10"/>
        <item m="1" x="4"/>
        <item m="1" x="7"/>
        <item m="1" x="8"/>
        <item m="1" x="5"/>
        <item m="1" x="1"/>
        <item m="1" x="9"/>
      </items>
    </pivotField>
    <pivotField axis="axisRow" compact="0" numFmtId="169" outline="0" showAll="0" defaultSubtotal="0">
      <items count="11">
        <item x="0"/>
        <item m="1" x="6"/>
        <item m="1" x="3"/>
        <item m="1" x="2"/>
        <item m="1" x="10"/>
        <item m="1" x="4"/>
        <item m="1" x="7"/>
        <item m="1" x="8"/>
        <item m="1" x="5"/>
        <item m="1" x="1"/>
        <item m="1" x="9"/>
      </items>
    </pivotField>
    <pivotField compact="0" outline="0" showAll="0"/>
    <pivotField name="Grade" compact="0" outline="0" showAll="0">
      <items count="6">
        <item x="0"/>
        <item m="1" x="3"/>
        <item m="1" x="1"/>
        <item m="1" x="4"/>
        <item m="1" x="2"/>
        <item t="default"/>
      </items>
    </pivotField>
    <pivotField compact="0" outline="0" showAll="0"/>
    <pivotField dataField="1" compact="0" numFmtId="167" outline="0" showAll="0"/>
    <pivotField dataField="1" compact="0" numFmtId="169" outline="0" showAll="0"/>
    <pivotField dataField="1" compact="0" outline="0" showAll="0"/>
    <pivotField dataField="1" compact="0" numFmtId="169" outline="0" showAll="0"/>
    <pivotField compact="0" outline="0" showAll="0"/>
    <pivotField compact="0" outline="0" showAll="0"/>
    <pivotField compact="0" outline="0" showAll="0"/>
    <pivotField axis="axisRow" compact="0" outline="0" showAll="0" defaultSubtotal="0">
      <items count="1">
        <item x="0"/>
      </items>
    </pivotField>
    <pivotField compact="0" outline="0" showAll="0"/>
  </pivotFields>
  <rowFields count="9">
    <field x="0"/>
    <field x="2"/>
    <field x="3"/>
    <field x="4"/>
    <field x="25"/>
    <field x="11"/>
    <field x="12"/>
    <field x="13"/>
    <field x="14"/>
  </rowFields>
  <rowItems count="2">
    <i>
      <x v="252"/>
      <x v="2"/>
      <x v="3"/>
      <x v="2"/>
      <x/>
      <x v="2"/>
      <x/>
      <x/>
      <x/>
    </i>
    <i t="grand">
      <x/>
    </i>
  </rowItems>
  <colFields count="1">
    <field x="-2"/>
  </colFields>
  <colItems count="6">
    <i>
      <x/>
    </i>
    <i i="1">
      <x v="1"/>
    </i>
    <i i="2">
      <x v="2"/>
    </i>
    <i i="3">
      <x v="3"/>
    </i>
    <i i="4">
      <x v="4"/>
    </i>
    <i i="5">
      <x v="5"/>
    </i>
  </colItems>
  <dataFields count="6">
    <dataField name="Time Claimed " fld="9" baseField="14" baseItem="0"/>
    <dataField name="Time Allowed " fld="10" baseField="14" baseItem="0"/>
    <dataField name="Profit Claimed" fld="18" baseField="10" baseItem="1"/>
    <dataField name="Profit Allowed" fld="19" baseField="10" baseItem="1"/>
    <dataField name="Disbs. Claimed" fld="20" baseField="10" baseItem="1"/>
    <dataField name="Disbs. Allowed" fld="21" baseField="10" baseItem="1"/>
  </dataFields>
  <formats count="40">
    <format dxfId="127">
      <pivotArea type="all" dataOnly="0" outline="0" fieldPosition="0"/>
    </format>
    <format dxfId="126">
      <pivotArea outline="0" collapsedLevelsAreSubtotals="1" fieldPosition="0"/>
    </format>
    <format dxfId="125">
      <pivotArea dataOnly="0" labelOnly="1" outline="0" fieldPosition="0">
        <references count="1">
          <reference field="4294967294" count="2">
            <x v="3"/>
            <x v="5"/>
          </reference>
        </references>
      </pivotArea>
    </format>
    <format dxfId="124">
      <pivotArea outline="0" collapsedLevelsAreSubtotals="1" fieldPosition="0"/>
    </format>
    <format dxfId="123">
      <pivotArea dataOnly="0" labelOnly="1" outline="0" fieldPosition="0">
        <references count="1">
          <reference field="4294967294" count="2">
            <x v="3"/>
            <x v="5"/>
          </reference>
        </references>
      </pivotArea>
    </format>
    <format dxfId="122">
      <pivotArea type="all" dataOnly="0" outline="0" fieldPosition="0"/>
    </format>
    <format dxfId="121">
      <pivotArea outline="0" collapsedLevelsAreSubtotals="1" fieldPosition="0"/>
    </format>
    <format dxfId="120">
      <pivotArea field="2" type="button" dataOnly="0" labelOnly="1" outline="0" axis="axisRow" fieldPosition="1"/>
    </format>
    <format dxfId="119">
      <pivotArea field="3" type="button" dataOnly="0" labelOnly="1" outline="0" axis="axisRow" fieldPosition="2"/>
    </format>
    <format dxfId="118">
      <pivotArea field="6" type="button" dataOnly="0" labelOnly="1" outline="0"/>
    </format>
    <format dxfId="117">
      <pivotArea field="8" type="button" dataOnly="0" labelOnly="1" outline="0"/>
    </format>
    <format dxfId="116">
      <pivotArea field="4" type="button" dataOnly="0" labelOnly="1" outline="0" axis="axisRow" fieldPosition="3"/>
    </format>
    <format dxfId="115">
      <pivotArea field="16" type="button" dataOnly="0" labelOnly="1" outline="0"/>
    </format>
    <format dxfId="114">
      <pivotArea dataOnly="0" labelOnly="1" grandRow="1" outline="0" fieldPosition="0"/>
    </format>
    <format dxfId="113">
      <pivotArea dataOnly="0" labelOnly="1" outline="0" fieldPosition="0">
        <references count="1">
          <reference field="4294967294" count="2">
            <x v="3"/>
            <x v="5"/>
          </reference>
        </references>
      </pivotArea>
    </format>
    <format dxfId="112">
      <pivotArea type="all" dataOnly="0" outline="0" fieldPosition="0"/>
    </format>
    <format dxfId="111">
      <pivotArea outline="0" collapsedLevelsAreSubtotals="1" fieldPosition="0"/>
    </format>
    <format dxfId="110">
      <pivotArea field="2" type="button" dataOnly="0" labelOnly="1" outline="0" axis="axisRow" fieldPosition="1"/>
    </format>
    <format dxfId="109">
      <pivotArea field="3" type="button" dataOnly="0" labelOnly="1" outline="0" axis="axisRow" fieldPosition="2"/>
    </format>
    <format dxfId="108">
      <pivotArea field="6" type="button" dataOnly="0" labelOnly="1" outline="0"/>
    </format>
    <format dxfId="107">
      <pivotArea field="8" type="button" dataOnly="0" labelOnly="1" outline="0"/>
    </format>
    <format dxfId="106">
      <pivotArea field="4" type="button" dataOnly="0" labelOnly="1" outline="0" axis="axisRow" fieldPosition="3"/>
    </format>
    <format dxfId="105">
      <pivotArea field="16" type="button" dataOnly="0" labelOnly="1" outline="0"/>
    </format>
    <format dxfId="104">
      <pivotArea dataOnly="0" labelOnly="1" grandRow="1" outline="0" fieldPosition="0"/>
    </format>
    <format dxfId="103">
      <pivotArea dataOnly="0" labelOnly="1" outline="0" fieldPosition="0">
        <references count="1">
          <reference field="4294967294" count="2">
            <x v="3"/>
            <x v="5"/>
          </reference>
        </references>
      </pivotArea>
    </format>
    <format dxfId="102">
      <pivotArea outline="0" collapsedLevelsAreSubtotals="1" fieldPosition="0"/>
    </format>
    <format dxfId="101">
      <pivotArea dataOnly="0" labelOnly="1" outline="0" fieldPosition="0">
        <references count="1">
          <reference field="4294967294" count="2">
            <x v="3"/>
            <x v="5"/>
          </reference>
        </references>
      </pivotArea>
    </format>
    <format dxfId="100">
      <pivotArea grandRow="1" outline="0" collapsedLevelsAreSubtotals="1" fieldPosition="0"/>
    </format>
    <format dxfId="99">
      <pivotArea dataOnly="0" labelOnly="1" outline="0" fieldPosition="0">
        <references count="2">
          <reference field="0" count="1" selected="0">
            <x v="0"/>
          </reference>
          <reference field="2" count="1">
            <x v="0"/>
          </reference>
        </references>
      </pivotArea>
    </format>
    <format dxfId="98">
      <pivotArea dataOnly="0" labelOnly="1" outline="0" fieldPosition="0">
        <references count="2">
          <reference field="0" count="1" selected="0">
            <x v="1"/>
          </reference>
          <reference field="2" count="1">
            <x v="1"/>
          </reference>
        </references>
      </pivotArea>
    </format>
    <format dxfId="97">
      <pivotArea dataOnly="0" labelOnly="1" outline="0" fieldPosition="0">
        <references count="2">
          <reference field="0" count="1" selected="0">
            <x v="2"/>
          </reference>
          <reference field="2" count="1">
            <x v="2"/>
          </reference>
        </references>
      </pivotArea>
    </format>
    <format dxfId="96">
      <pivotArea dataOnly="0" labelOnly="1" outline="0" fieldPosition="0">
        <references count="2">
          <reference field="0" count="1" selected="0">
            <x v="0"/>
          </reference>
          <reference field="2" count="1">
            <x v="0"/>
          </reference>
        </references>
      </pivotArea>
    </format>
    <format dxfId="95">
      <pivotArea dataOnly="0" labelOnly="1" outline="0" fieldPosition="0">
        <references count="2">
          <reference field="0" count="1" selected="0">
            <x v="1"/>
          </reference>
          <reference field="2" count="1">
            <x v="1"/>
          </reference>
        </references>
      </pivotArea>
    </format>
    <format dxfId="94">
      <pivotArea dataOnly="0" labelOnly="1" outline="0" fieldPosition="0">
        <references count="2">
          <reference field="0" count="1" selected="0">
            <x v="2"/>
          </reference>
          <reference field="2" count="1">
            <x v="2"/>
          </reference>
        </references>
      </pivotArea>
    </format>
    <format dxfId="93">
      <pivotArea outline="0" fieldPosition="0">
        <references count="1">
          <reference field="4294967294" count="2" selected="0">
            <x v="2"/>
            <x v="3"/>
          </reference>
        </references>
      </pivotArea>
    </format>
    <format dxfId="92">
      <pivotArea dataOnly="0" labelOnly="1" outline="0" fieldPosition="0">
        <references count="1">
          <reference field="4294967294" count="2">
            <x v="2"/>
            <x v="3"/>
          </reference>
        </references>
      </pivotArea>
    </format>
    <format dxfId="91">
      <pivotArea outline="0" fieldPosition="0">
        <references count="1">
          <reference field="4294967294" count="2" selected="0">
            <x v="4"/>
            <x v="5"/>
          </reference>
        </references>
      </pivotArea>
    </format>
    <format dxfId="90">
      <pivotArea dataOnly="0" labelOnly="1" outline="0" fieldPosition="0">
        <references count="1">
          <reference field="4294967294" count="2">
            <x v="4"/>
            <x v="5"/>
          </reference>
        </references>
      </pivotArea>
    </format>
    <format dxfId="89">
      <pivotArea outline="0" fieldPosition="0">
        <references count="1">
          <reference field="4294967294" count="2" selected="0">
            <x v="0"/>
            <x v="1"/>
          </reference>
        </references>
      </pivotArea>
    </format>
    <format dxfId="88">
      <pivotArea dataOnly="0" outline="0" fieldPosition="0">
        <references count="1">
          <reference field="4294967294" count="2">
            <x v="0"/>
            <x v="1"/>
          </reference>
        </references>
      </pivotArea>
    </format>
  </formats>
  <conditionalFormats count="4">
    <conditionalFormat priority="4">
      <pivotAreas count="1">
        <pivotArea type="data" outline="0" collapsedLevelsAreSubtotals="1" fieldPosition="0">
          <references count="1">
            <reference field="4294967294" count="1" selected="0">
              <x v="1"/>
            </reference>
          </references>
        </pivotArea>
      </pivotAreas>
    </conditionalFormat>
    <conditionalFormat priority="5">
      <pivotAreas count="1">
        <pivotArea type="data" outline="0" collapsedLevelsAreSubtotals="1" fieldPosition="0">
          <references count="1">
            <reference field="4294967294" count="1" selected="0">
              <x v="3"/>
            </reference>
          </references>
        </pivotArea>
      </pivotAreas>
    </conditionalFormat>
    <conditionalFormat priority="6">
      <pivotAreas count="1">
        <pivotArea type="data" outline="0" collapsedLevelsAreSubtotals="1" fieldPosition="0">
          <references count="1">
            <reference field="4294967294" count="1" selected="0">
              <x v="5"/>
            </reference>
          </references>
        </pivotArea>
      </pivotAreas>
    </conditionalFormat>
    <conditionalFormat priority="1">
      <pivotAreas count="1">
        <pivotArea type="data" outline="0" collapsedLevelsAreSubtotals="1" fieldPosition="0"/>
      </pivotAreas>
    </conditionalFormat>
  </conditionalFormats>
  <pivotTableStyleInfo name="PracticoNew"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TM_List" displayName="LTM_List" ref="A7:I13" headerRowDxfId="270" dataDxfId="268" headerRowBorderDxfId="269" tableBorderDxfId="267" totalsRowBorderDxfId="266">
  <autoFilter ref="A7:I13" xr:uid="{00000000-0009-0000-0100-000001000000}"/>
  <sortState xmlns:xlrd2="http://schemas.microsoft.com/office/spreadsheetml/2017/richdata2" ref="A8:I13">
    <sortCondition descending="1" ref="F8:F13"/>
  </sortState>
  <tableColumns count="9">
    <tableColumn id="1" xr3:uid="{00000000-0010-0000-0000-000001000000}" name="FE" totalsRowLabel="Total" dataDxfId="265" totalsRowDxfId="264"/>
    <tableColumn id="2" xr3:uid="{00000000-0010-0000-0000-000002000000}" name="FE Name" dataDxfId="263" totalsRowDxfId="262"/>
    <tableColumn id="3" xr3:uid="{00000000-0010-0000-0000-000003000000}" name="FE Status" dataDxfId="261" totalsRowDxfId="260"/>
    <tableColumn id="8" xr3:uid="{00000000-0010-0000-0000-000008000000}" name="FE Grade" dataDxfId="259" totalsRowDxfId="258"/>
    <tableColumn id="9" xr3:uid="{00000000-0010-0000-0000-000009000000}" name="Further Relevant Information" dataDxfId="257" totalsRowDxfId="256"/>
    <tableColumn id="4" xr3:uid="{00000000-0010-0000-0000-000004000000}" name="FE Rate Claimed" dataDxfId="255" totalsRowDxfId="254"/>
    <tableColumn id="5" xr3:uid="{00000000-0010-0000-0000-000005000000}" name="FE Rate Allowed" dataDxfId="253" totalsRowDxfId="252"/>
    <tableColumn id="10" xr3:uid="{00000000-0010-0000-0000-00000A000000}" name="FE Rate Effective From" dataDxfId="251" totalsRowDxfId="250"/>
    <tableColumn id="6" xr3:uid="{6B41495C-8755-4349-9F2F-AD0843D806CA}" name="Assessor's Comments" dataDxfId="249" totalsRowDxfId="248"/>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unding_List" displayName="Funding_List" ref="A2:C4" totalsRowShown="0" headerRowDxfId="247" dataDxfId="246">
  <autoFilter ref="A2:C4" xr:uid="{00000000-0009-0000-0100-000002000000}">
    <filterColumn colId="0" hiddenButton="1"/>
    <filterColumn colId="1" hiddenButton="1"/>
    <filterColumn colId="2" hiddenButton="1"/>
  </autoFilter>
  <tableColumns count="3">
    <tableColumn id="1" xr3:uid="{00000000-0010-0000-0100-000001000000}" name="Part ID" dataDxfId="245"/>
    <tableColumn id="2" xr3:uid="{00000000-0010-0000-0100-000002000000}" name="Description" dataDxfId="244"/>
    <tableColumn id="4" xr3:uid="{00000000-0010-0000-0100-000004000000}" name="VAT Rate" dataDxfId="243"/>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BillDetail_List" displayName="BillDetail_List" ref="A1:AA7" totalsRowCount="1" headerRowDxfId="238" dataDxfId="237" totalsRowDxfId="235" tableBorderDxfId="236" totalsRowBorderDxfId="234">
  <autoFilter ref="A1:AA6" xr:uid="{00000000-0009-0000-0100-000004000000}"/>
  <sortState xmlns:xlrd2="http://schemas.microsoft.com/office/spreadsheetml/2017/richdata2" ref="A2:AA7">
    <sortCondition ref="B2:B7"/>
    <sortCondition ref="C2:C7"/>
    <sortCondition ref="F2:F7"/>
  </sortState>
  <tableColumns count="27">
    <tableColumn id="2" xr3:uid="{00000000-0010-0000-0400-000002000000}" name="No" totalsRowLabel="Total" dataDxfId="233" totalsRowDxfId="232" dataCellStyle="Normal 2 5 7"/>
    <tableColumn id="3" xr3:uid="{00000000-0010-0000-0400-000003000000}" name="Part ID" dataDxfId="231" totalsRowDxfId="230"/>
    <tableColumn id="5" xr3:uid="{00000000-0010-0000-0400-000005000000}" name="Date" dataDxfId="229" totalsRowDxfId="228"/>
    <tableColumn id="13" xr3:uid="{00000000-0010-0000-0400-00000D000000}" name="Description of work" dataDxfId="227" totalsRowDxfId="226"/>
    <tableColumn id="14" xr3:uid="{00000000-0010-0000-0400-00000E000000}" name="External Party Name" dataDxfId="225" totalsRowDxfId="224"/>
    <tableColumn id="24" xr3:uid="{00000000-0010-0000-0400-000018000000}" name="Activity Code" dataDxfId="223" totalsRowDxfId="222"/>
    <tableColumn id="8" xr3:uid="{00000000-0010-0000-0400-000008000000}" name="Activity Name" dataDxfId="221" totalsRowDxfId="220">
      <calculatedColumnFormula>IFERROR(VLOOKUP(BillDetail_List[[#This Row],[Activity Code]],ActivityCodeList,2,FALSE), "")</calculatedColumnFormula>
    </tableColumn>
    <tableColumn id="28" xr3:uid="{00000000-0010-0000-0400-00001C000000}" name="Expense Code" dataDxfId="219" totalsRowDxfId="218"/>
    <tableColumn id="9" xr3:uid="{00000000-0010-0000-0400-000009000000}" name="Expense Name" dataDxfId="217" totalsRowDxfId="216">
      <calculatedColumnFormula>IFERROR(VLOOKUP(BillDetail_List[[#This Row],[Expense Code]],ExpenseCodeList,2,FALSE), "")</calculatedColumnFormula>
    </tableColumn>
    <tableColumn id="20" xr3:uid="{00000000-0010-0000-0400-000014000000}" name="Time Claimed" totalsRowFunction="sum" dataDxfId="215" totalsRowDxfId="214"/>
    <tableColumn id="7" xr3:uid="{1C628FCD-7E56-4D86-8E3F-4AD9562F4D97}" name="Time Allowed" totalsRowFunction="sum" dataDxfId="213" totalsRowDxfId="212">
      <calculatedColumnFormula>BillDetail_List[[#This Row],[Time Claimed]]</calculatedColumnFormula>
    </tableColumn>
    <tableColumn id="15" xr3:uid="{00000000-0010-0000-0400-00000F000000}" name="FE Claimed" dataDxfId="211" totalsRowDxfId="210"/>
    <tableColumn id="1" xr3:uid="{1115D7A3-C678-4E1F-BC7A-86B6ADFA80D7}" name="FE Allowed" dataDxfId="209" totalsRowDxfId="208">
      <calculatedColumnFormula>BillDetail_List[[#This Row],[FE Claimed]]</calculatedColumnFormula>
    </tableColumn>
    <tableColumn id="21" xr3:uid="{00000000-0010-0000-0400-000015000000}" name="FE Rate Claimed" dataDxfId="207" totalsRowDxfId="206">
      <calculatedColumnFormula>IFERROR(VLOOKUP(BillDetail_List[[#This Row],[FE Claimed]],LTM_List[],6,FALSE),0)</calculatedColumnFormula>
    </tableColumn>
    <tableColumn id="6" xr3:uid="{0D714AF7-28EB-48A1-9CCF-86981CF71D4D}" name="FE Rate Allowed" dataDxfId="205" totalsRowDxfId="204">
      <calculatedColumnFormula>IFERROR(VLOOKUP(BillDetail_List[[#This Row],[FE Allowed]],LTM_List[],7,FALSE),0)</calculatedColumnFormula>
    </tableColumn>
    <tableColumn id="17" xr3:uid="{00000000-0010-0000-0400-000011000000}" name="FE Grade Claimed" dataDxfId="203" totalsRowDxfId="202">
      <calculatedColumnFormula>IFERROR(VLOOKUP(BillDetail_List[[#This Row],[FE Claimed]],LTM_List[],4,FALSE),"")</calculatedColumnFormula>
    </tableColumn>
    <tableColumn id="12" xr3:uid="{9203C97C-C0B0-4CDE-8DBC-221B3031B1E7}" name="FE Grade Allowed" dataDxfId="201" totalsRowDxfId="200">
      <calculatedColumnFormula>IFERROR(VLOOKUP(BillDetail_List[[#This Row],[FE Allowed]],LTM_List[],4,FALSE),"")</calculatedColumnFormula>
    </tableColumn>
    <tableColumn id="27" xr3:uid="{00000000-0010-0000-0400-00001B000000}" name="VAT Rate" dataDxfId="199" totalsRowDxfId="198">
      <calculatedColumnFormula>IFERROR(VLOOKUP(BillDetail_List[[#This Row],[Part ID]],Funding_List[],3,FALSE),"")</calculatedColumnFormula>
    </tableColumn>
    <tableColumn id="10" xr3:uid="{74BEFC3A-9D2F-4FAC-8321-3E71A64B1706}" name="Profit Costs Claimed" totalsRowFunction="sum" dataDxfId="197" totalsRowDxfId="196">
      <calculatedColumnFormula>IFERROR(BillDetail_List[[#This Row],[Time Claimed]]*BillDetail_List[[#This Row],[FE Rate Claimed]],"")</calculatedColumnFormula>
    </tableColumn>
    <tableColumn id="19" xr3:uid="{01BE14E7-E8F4-4E53-B7EE-07B48A5E2A54}" name="Profit Costs Allowed" totalsRowFunction="sum" dataDxfId="195" totalsRowDxfId="194">
      <calculatedColumnFormula>IFERROR(BillDetail_List[[#This Row],[Time Allowed]]*BillDetail_List[[#This Row],[FE Rate Allowed]],"")</calculatedColumnFormula>
    </tableColumn>
    <tableColumn id="45" xr3:uid="{00000000-0010-0000-0400-00002D000000}" name="Disbs Claimed" totalsRowFunction="sum" dataDxfId="193" totalsRowDxfId="192" dataCellStyle="Normal 2 5 7"/>
    <tableColumn id="23" xr3:uid="{CA633366-ED21-490F-A81A-CB432E175F76}" name="Disbs Allowed" totalsRowFunction="sum" dataDxfId="191" totalsRowDxfId="190" dataCellStyle="Normal 2 5 7">
      <calculatedColumnFormula>BillDetail_List[[#This Row],[Disbs Claimed]]</calculatedColumnFormula>
    </tableColumn>
    <tableColumn id="46" xr3:uid="{00000000-0010-0000-0400-00002E000000}" name="VAT Claimed" totalsRowFunction="sum" dataDxfId="189" totalsRowDxfId="188" dataCellStyle="Normal 2 5 7">
      <calculatedColumnFormula>IFERROR((BillDetail_List[[#This Row],[Profit Costs Claimed]]+BillDetail_List[[#This Row],[Disbs Claimed]])*BillDetail_List[[#This Row],[VAT Rate]],"")</calculatedColumnFormula>
    </tableColumn>
    <tableColumn id="25" xr3:uid="{A90952D6-905D-4B3F-9E92-783A8558AD2E}" name="VAT Allowed" totalsRowFunction="sum" dataDxfId="187" totalsRowDxfId="186">
      <calculatedColumnFormula>IFERROR(IF(_xlfn.ISFORMULA(W2),(BillDetail_List[[#This Row],[Profit Costs Allowed]]+BillDetail_List[[#This Row],[Disbs Allowed]])*BillDetail_List[[#This Row],[VAT Rate]],W2),"")</calculatedColumnFormula>
    </tableColumn>
    <tableColumn id="29" xr3:uid="{2A1098C4-D55E-483A-B36B-3ECF3373AC81}" name="Finding Code" dataDxfId="185" totalsRowDxfId="184"/>
    <tableColumn id="26" xr3:uid="{4DCF365D-A371-4901-A46D-AFB29EE5B652}" name="Finding Text" dataDxfId="183" totalsRowDxfId="182">
      <calculatedColumnFormula>IFERROR(VLOOKUP(BillDetail_List[[#This Row],[Finding Code]],Findings_Table[],2,FALSE), " ")</calculatedColumnFormula>
    </tableColumn>
    <tableColumn id="4" xr3:uid="{04D1A363-9CB0-44C2-A09E-BAE6F2178018}" name="Activity Sort Order" dataDxfId="181" totalsRowDxfId="180">
      <calculatedColumnFormula>IFERROR(VLOOKUP(BillDetail_List[[#This Row],[Activity Code]],ActivityCodeList,4,FALSE), " ")</calculatedColumnFormula>
    </tableColumn>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6D57A1-1876-4C99-B42A-D1958B2A1C63}" name="Findings_Table" displayName="Findings_Table" ref="A3:B21" totalsRowShown="0" headerRowDxfId="87" dataDxfId="86">
  <autoFilter ref="A3:B21" xr:uid="{864FED15-9C8E-42AC-9757-9FE264F9A768}"/>
  <tableColumns count="2">
    <tableColumn id="1" xr3:uid="{5C0CE971-C451-4825-A2FD-89984594708F}" name="Code" dataDxfId="85"/>
    <tableColumn id="2" xr3:uid="{EEF359F8-623A-4A78-87A4-198D5EAD13A8}" name="Finding" dataDxfId="84"/>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sheetPr>
  <dimension ref="A1:N43"/>
  <sheetViews>
    <sheetView showGridLines="0" showZeros="0" tabSelected="1" zoomScaleNormal="100" zoomScaleSheetLayoutView="100" workbookViewId="0"/>
  </sheetViews>
  <sheetFormatPr defaultColWidth="9.140625" defaultRowHeight="18.75" x14ac:dyDescent="0.3"/>
  <cols>
    <col min="1" max="1" width="9.140625" style="58"/>
    <col min="2" max="2" width="37.42578125" style="58" customWidth="1"/>
    <col min="3" max="3" width="52" style="4" customWidth="1"/>
    <col min="4" max="4" width="17.140625" style="3" customWidth="1"/>
    <col min="5" max="5" width="12.140625" customWidth="1"/>
  </cols>
  <sheetData>
    <row r="1" spans="1:14" x14ac:dyDescent="0.3">
      <c r="A1" s="210" t="s">
        <v>197</v>
      </c>
      <c r="B1" s="4"/>
      <c r="D1" s="158"/>
      <c r="E1" s="78"/>
      <c r="F1" s="70"/>
      <c r="G1" s="70"/>
      <c r="H1" s="70"/>
      <c r="I1" s="70"/>
      <c r="J1" s="70"/>
      <c r="K1" s="70"/>
      <c r="L1" s="70"/>
      <c r="M1" s="70"/>
      <c r="N1" s="70"/>
    </row>
    <row r="2" spans="1:14" x14ac:dyDescent="0.3">
      <c r="A2" s="4"/>
      <c r="B2" s="211" t="s">
        <v>86</v>
      </c>
      <c r="C2" s="212" t="s">
        <v>163</v>
      </c>
      <c r="D2" s="249"/>
      <c r="E2" s="250"/>
      <c r="F2" s="70"/>
      <c r="G2" s="70"/>
      <c r="H2" s="70"/>
      <c r="I2" s="70"/>
      <c r="J2" s="70"/>
      <c r="K2" s="70"/>
      <c r="L2" s="70"/>
      <c r="M2" s="70"/>
      <c r="N2" s="70"/>
    </row>
    <row r="3" spans="1:14" x14ac:dyDescent="0.3">
      <c r="A3" s="4"/>
      <c r="B3" s="211" t="s">
        <v>164</v>
      </c>
      <c r="D3" s="81"/>
      <c r="E3" s="4"/>
    </row>
    <row r="4" spans="1:14" x14ac:dyDescent="0.3">
      <c r="A4" s="4"/>
      <c r="B4" s="4"/>
      <c r="C4" s="212" t="s">
        <v>165</v>
      </c>
      <c r="D4" s="249"/>
      <c r="E4" s="250"/>
    </row>
    <row r="5" spans="1:14" x14ac:dyDescent="0.3">
      <c r="A5" s="4"/>
      <c r="B5" s="4"/>
      <c r="C5" s="251" t="s">
        <v>166</v>
      </c>
      <c r="D5" s="251"/>
      <c r="E5" s="4"/>
    </row>
    <row r="6" spans="1:14" x14ac:dyDescent="0.3">
      <c r="A6" s="4"/>
      <c r="B6" s="4"/>
      <c r="D6" s="156"/>
      <c r="E6" s="4"/>
    </row>
    <row r="7" spans="1:14" x14ac:dyDescent="0.3">
      <c r="A7" s="4"/>
      <c r="B7" s="246" t="s">
        <v>167</v>
      </c>
      <c r="C7" s="247"/>
      <c r="D7" s="248"/>
      <c r="E7" s="4"/>
    </row>
    <row r="8" spans="1:14" x14ac:dyDescent="0.3">
      <c r="A8" s="4"/>
      <c r="B8" s="246"/>
      <c r="C8" s="247"/>
      <c r="D8" s="248"/>
      <c r="E8" s="4"/>
    </row>
    <row r="9" spans="1:14" x14ac:dyDescent="0.3">
      <c r="A9" s="4"/>
      <c r="B9" s="246" t="s">
        <v>168</v>
      </c>
      <c r="C9" s="247"/>
      <c r="D9" s="248"/>
      <c r="E9" s="4"/>
    </row>
    <row r="10" spans="1:14" x14ac:dyDescent="0.3">
      <c r="A10" s="4"/>
      <c r="B10" s="4"/>
      <c r="C10" s="80"/>
      <c r="D10" s="81"/>
      <c r="E10" s="4"/>
    </row>
    <row r="11" spans="1:14" ht="75" customHeight="1" x14ac:dyDescent="0.3">
      <c r="A11" s="4"/>
      <c r="B11" s="243" t="s">
        <v>195</v>
      </c>
      <c r="C11" s="244"/>
      <c r="D11" s="245"/>
      <c r="E11" s="4"/>
    </row>
    <row r="12" spans="1:14" x14ac:dyDescent="0.3">
      <c r="A12" s="4"/>
      <c r="B12" s="206"/>
      <c r="C12" s="207"/>
      <c r="D12" s="207"/>
      <c r="E12" s="4"/>
    </row>
    <row r="13" spans="1:14" x14ac:dyDescent="0.3">
      <c r="A13" s="4"/>
      <c r="B13" s="79"/>
      <c r="C13" s="159"/>
      <c r="D13" s="81"/>
      <c r="E13" s="4"/>
    </row>
    <row r="14" spans="1:14" x14ac:dyDescent="0.3">
      <c r="A14" s="4"/>
      <c r="B14" s="211" t="s">
        <v>169</v>
      </c>
      <c r="C14" s="213"/>
      <c r="D14" s="81"/>
      <c r="E14" s="4"/>
    </row>
    <row r="15" spans="1:14" x14ac:dyDescent="0.3">
      <c r="A15" s="4"/>
      <c r="B15" s="211" t="s">
        <v>170</v>
      </c>
      <c r="C15" s="214"/>
      <c r="D15" s="78"/>
      <c r="E15" s="4"/>
    </row>
    <row r="16" spans="1:14" x14ac:dyDescent="0.3">
      <c r="A16" s="4"/>
      <c r="B16" s="211" t="s">
        <v>171</v>
      </c>
      <c r="C16" s="214"/>
      <c r="D16" s="78"/>
      <c r="E16" s="4"/>
    </row>
    <row r="17" spans="1:5" x14ac:dyDescent="0.3">
      <c r="A17" s="4"/>
      <c r="B17" s="211" t="s">
        <v>172</v>
      </c>
      <c r="C17" s="213"/>
      <c r="D17" s="78"/>
      <c r="E17" s="4"/>
    </row>
    <row r="18" spans="1:5" x14ac:dyDescent="0.3">
      <c r="A18" s="4"/>
      <c r="B18" s="211" t="s">
        <v>173</v>
      </c>
      <c r="C18" s="205"/>
      <c r="D18" s="78"/>
      <c r="E18" s="4"/>
    </row>
    <row r="19" spans="1:5" x14ac:dyDescent="0.3">
      <c r="A19" s="4"/>
      <c r="B19" s="82"/>
      <c r="C19" s="81"/>
      <c r="D19" s="78"/>
      <c r="E19" s="4"/>
    </row>
    <row r="20" spans="1:5" x14ac:dyDescent="0.3">
      <c r="A20" s="4"/>
      <c r="B20" s="211" t="s">
        <v>174</v>
      </c>
      <c r="C20" s="213"/>
      <c r="D20" s="81"/>
      <c r="E20" s="4"/>
    </row>
    <row r="21" spans="1:5" x14ac:dyDescent="0.3">
      <c r="A21" s="4"/>
      <c r="B21" s="156"/>
      <c r="C21" s="81"/>
      <c r="D21" s="81"/>
      <c r="E21" s="4"/>
    </row>
    <row r="22" spans="1:5" x14ac:dyDescent="0.3">
      <c r="A22" s="157"/>
      <c r="B22" s="157"/>
      <c r="D22" s="81"/>
      <c r="E22" s="157"/>
    </row>
    <row r="23" spans="1:5" x14ac:dyDescent="0.3">
      <c r="A23" s="157"/>
      <c r="B23" s="157"/>
      <c r="D23" s="81"/>
      <c r="E23" s="157"/>
    </row>
    <row r="24" spans="1:5" x14ac:dyDescent="0.3">
      <c r="A24" s="157"/>
      <c r="B24" s="157"/>
      <c r="D24" s="81"/>
      <c r="E24" s="157"/>
    </row>
    <row r="25" spans="1:5" x14ac:dyDescent="0.3">
      <c r="A25" s="157"/>
      <c r="B25" s="157"/>
      <c r="D25" s="81"/>
      <c r="E25" s="157"/>
    </row>
    <row r="26" spans="1:5" x14ac:dyDescent="0.3">
      <c r="A26" s="157"/>
      <c r="B26" s="157"/>
      <c r="D26" s="81"/>
      <c r="E26" s="157"/>
    </row>
    <row r="27" spans="1:5" x14ac:dyDescent="0.3">
      <c r="A27" s="157"/>
      <c r="B27" s="157"/>
      <c r="D27" s="81"/>
      <c r="E27" s="157"/>
    </row>
    <row r="28" spans="1:5" x14ac:dyDescent="0.3">
      <c r="A28" s="157"/>
      <c r="B28" s="157"/>
      <c r="D28" s="81"/>
      <c r="E28" s="157"/>
    </row>
    <row r="29" spans="1:5" x14ac:dyDescent="0.3">
      <c r="A29" s="157"/>
      <c r="B29" s="157"/>
      <c r="D29" s="81"/>
      <c r="E29" s="157"/>
    </row>
    <row r="30" spans="1:5" x14ac:dyDescent="0.3">
      <c r="A30" s="157"/>
      <c r="B30" s="157"/>
      <c r="D30" s="81"/>
      <c r="E30" s="157"/>
    </row>
    <row r="31" spans="1:5" x14ac:dyDescent="0.3">
      <c r="A31" s="157"/>
      <c r="B31" s="157"/>
      <c r="D31" s="81"/>
      <c r="E31" s="157"/>
    </row>
    <row r="32" spans="1:5" x14ac:dyDescent="0.3">
      <c r="A32" s="157"/>
      <c r="B32" s="157"/>
      <c r="D32" s="81"/>
      <c r="E32" s="157"/>
    </row>
    <row r="33" spans="1:5" x14ac:dyDescent="0.3">
      <c r="A33" s="157"/>
      <c r="B33" s="157"/>
      <c r="D33" s="81"/>
      <c r="E33" s="157"/>
    </row>
    <row r="34" spans="1:5" x14ac:dyDescent="0.3">
      <c r="A34" s="157"/>
      <c r="B34" s="157"/>
      <c r="D34" s="81"/>
      <c r="E34" s="157"/>
    </row>
    <row r="35" spans="1:5" x14ac:dyDescent="0.3">
      <c r="A35" s="157"/>
      <c r="B35" s="157"/>
      <c r="D35" s="81"/>
      <c r="E35" s="157"/>
    </row>
    <row r="36" spans="1:5" x14ac:dyDescent="0.3">
      <c r="A36" s="157"/>
      <c r="B36" s="157"/>
      <c r="D36" s="81"/>
      <c r="E36" s="157"/>
    </row>
    <row r="37" spans="1:5" x14ac:dyDescent="0.3">
      <c r="A37" s="157"/>
      <c r="B37" s="157"/>
      <c r="D37" s="81"/>
      <c r="E37" s="157"/>
    </row>
    <row r="38" spans="1:5" x14ac:dyDescent="0.3">
      <c r="A38" s="157"/>
      <c r="B38" s="157"/>
      <c r="D38" s="81"/>
      <c r="E38" s="157"/>
    </row>
    <row r="39" spans="1:5" x14ac:dyDescent="0.3">
      <c r="A39" s="157"/>
      <c r="B39" s="157"/>
      <c r="D39" s="81"/>
      <c r="E39" s="157"/>
    </row>
    <row r="40" spans="1:5" x14ac:dyDescent="0.3">
      <c r="A40" s="157"/>
      <c r="B40" s="157"/>
      <c r="D40" s="81"/>
      <c r="E40" s="157"/>
    </row>
    <row r="41" spans="1:5" x14ac:dyDescent="0.3">
      <c r="A41" s="157"/>
      <c r="B41" s="157"/>
      <c r="D41" s="81"/>
      <c r="E41" s="157"/>
    </row>
    <row r="42" spans="1:5" x14ac:dyDescent="0.3">
      <c r="A42" s="157"/>
      <c r="B42" s="157"/>
      <c r="D42" s="81"/>
      <c r="E42" s="157"/>
    </row>
    <row r="43" spans="1:5" x14ac:dyDescent="0.3">
      <c r="A43" s="157"/>
      <c r="B43" s="157"/>
      <c r="D43" s="81"/>
      <c r="E43" s="157"/>
    </row>
  </sheetData>
  <mergeCells count="7">
    <mergeCell ref="B11:D11"/>
    <mergeCell ref="B9:D9"/>
    <mergeCell ref="D2:E2"/>
    <mergeCell ref="D4:E4"/>
    <mergeCell ref="C5:D5"/>
    <mergeCell ref="B7:D7"/>
    <mergeCell ref="B8:D8"/>
  </mergeCells>
  <phoneticPr fontId="20" type="noConversion"/>
  <dataValidations count="1">
    <dataValidation allowBlank="1" showInputMessage="1" showErrorMessage="1" promptTitle="Correct Bill Title" prompt="State who filed the bill and either the dates for general management and/or the type and date of all orders giving authority for costs to be assessed, such as: Appointment of Deputy; an order for sale; a Statutory Will; an order for gifts etc." sqref="B11:D11" xr:uid="{C6C2BAD2-4750-4C6A-B446-FF4BA410C7ED}"/>
  </dataValidations>
  <pageMargins left="0.70866141732283472" right="0.70866141732283472" top="0.74803149606299213" bottom="0.74803149606299213" header="0.31496062992125984" footer="0.31496062992125984"/>
  <pageSetup paperSize="9"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7E66C-B0DA-4319-825A-71BE9BB77FAB}">
  <sheetPr>
    <tabColor theme="0"/>
  </sheetPr>
  <dimension ref="A1:J5"/>
  <sheetViews>
    <sheetView showGridLines="0" showZeros="0" zoomScaleNormal="100" zoomScaleSheetLayoutView="100" workbookViewId="0">
      <pane ySplit="3" topLeftCell="A4" activePane="bottomLeft" state="frozen"/>
      <selection pane="bottomLeft" sqref="A1:G1"/>
    </sheetView>
  </sheetViews>
  <sheetFormatPr defaultRowHeight="12.75" x14ac:dyDescent="0.2"/>
  <cols>
    <col min="1" max="1" width="13.85546875" bestFit="1" customWidth="1"/>
    <col min="2" max="2" width="15.85546875" customWidth="1"/>
    <col min="3" max="3" width="14.42578125" customWidth="1"/>
    <col min="4" max="4" width="10.7109375" customWidth="1"/>
    <col min="5" max="5" width="11.7109375" customWidth="1"/>
    <col min="6" max="6" width="17.140625" customWidth="1"/>
    <col min="7" max="7" width="12.140625" customWidth="1"/>
    <col min="8" max="8" width="18.7109375" customWidth="1"/>
    <col min="9" max="11" width="20" bestFit="1" customWidth="1"/>
  </cols>
  <sheetData>
    <row r="1" spans="1:10" ht="21" x14ac:dyDescent="0.35">
      <c r="A1" s="271" t="s">
        <v>142</v>
      </c>
      <c r="B1" s="268"/>
      <c r="C1" s="268"/>
      <c r="D1" s="268"/>
      <c r="E1" s="268"/>
      <c r="F1" s="268"/>
      <c r="G1" s="268"/>
      <c r="H1" s="59"/>
      <c r="I1" s="59"/>
      <c r="J1" s="59"/>
    </row>
    <row r="3" spans="1:10" ht="25.5" x14ac:dyDescent="0.2">
      <c r="A3" s="55" t="s">
        <v>28</v>
      </c>
      <c r="B3" s="55" t="s">
        <v>27</v>
      </c>
      <c r="C3" s="55" t="s">
        <v>24</v>
      </c>
      <c r="D3" s="55" t="s">
        <v>22</v>
      </c>
      <c r="E3" s="57" t="s">
        <v>61</v>
      </c>
      <c r="F3" s="164" t="s">
        <v>56</v>
      </c>
      <c r="G3" s="163" t="s">
        <v>62</v>
      </c>
      <c r="H3" s="164" t="s">
        <v>58</v>
      </c>
    </row>
    <row r="4" spans="1:10" x14ac:dyDescent="0.2">
      <c r="A4" s="241"/>
      <c r="B4" s="241"/>
      <c r="C4" s="152">
        <v>0</v>
      </c>
      <c r="D4" s="152">
        <v>0</v>
      </c>
      <c r="E4" s="144"/>
      <c r="F4" s="145">
        <v>0</v>
      </c>
      <c r="G4" s="146">
        <v>0</v>
      </c>
      <c r="H4" s="145">
        <v>0</v>
      </c>
    </row>
    <row r="5" spans="1:10" x14ac:dyDescent="0.2">
      <c r="A5" s="241" t="s">
        <v>50</v>
      </c>
      <c r="B5" s="241"/>
      <c r="C5" s="241"/>
      <c r="D5" s="241"/>
      <c r="E5" s="147"/>
      <c r="F5" s="148">
        <v>0</v>
      </c>
      <c r="G5" s="149">
        <v>0</v>
      </c>
      <c r="H5" s="148">
        <v>0</v>
      </c>
    </row>
  </sheetData>
  <mergeCells count="1">
    <mergeCell ref="A1:G1"/>
  </mergeCell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0"/>
  </sheetPr>
  <dimension ref="A1:C33"/>
  <sheetViews>
    <sheetView showGridLines="0" zoomScaleNormal="100" zoomScaleSheetLayoutView="100" workbookViewId="0"/>
  </sheetViews>
  <sheetFormatPr defaultColWidth="9.140625" defaultRowHeight="18.75" x14ac:dyDescent="0.3"/>
  <cols>
    <col min="1" max="1" width="5.85546875" style="111" customWidth="1"/>
    <col min="2" max="2" width="14.5703125" style="113" customWidth="1"/>
    <col min="3" max="3" width="115" style="111" customWidth="1"/>
    <col min="4" max="5" width="9.140625" style="111"/>
    <col min="6" max="6" width="22" style="111" customWidth="1"/>
    <col min="7" max="16384" width="9.140625" style="111"/>
  </cols>
  <sheetData>
    <row r="1" spans="1:3" x14ac:dyDescent="0.3">
      <c r="A1" s="208"/>
      <c r="B1" s="209"/>
      <c r="C1" s="209"/>
    </row>
    <row r="2" spans="1:3" x14ac:dyDescent="0.3">
      <c r="A2" s="113"/>
      <c r="B2" s="175"/>
      <c r="C2" s="173"/>
    </row>
    <row r="3" spans="1:3" x14ac:dyDescent="0.3">
      <c r="A3" s="113"/>
      <c r="B3" s="272" t="s">
        <v>181</v>
      </c>
      <c r="C3" s="273"/>
    </row>
    <row r="4" spans="1:3" x14ac:dyDescent="0.3">
      <c r="A4" s="113"/>
      <c r="B4" s="172"/>
      <c r="C4" s="173"/>
    </row>
    <row r="5" spans="1:3" x14ac:dyDescent="0.3">
      <c r="A5" s="113"/>
      <c r="B5" s="274" t="s">
        <v>182</v>
      </c>
      <c r="C5" s="273"/>
    </row>
    <row r="6" spans="1:3" x14ac:dyDescent="0.3">
      <c r="A6" s="113"/>
      <c r="B6" s="172"/>
      <c r="C6" s="173"/>
    </row>
    <row r="7" spans="1:3" x14ac:dyDescent="0.3">
      <c r="A7" s="113"/>
      <c r="B7" s="274" t="s">
        <v>183</v>
      </c>
      <c r="C7" s="273"/>
    </row>
    <row r="8" spans="1:3" x14ac:dyDescent="0.3">
      <c r="A8" s="113"/>
      <c r="B8" s="174"/>
      <c r="C8" s="173"/>
    </row>
    <row r="9" spans="1:3" x14ac:dyDescent="0.3">
      <c r="A9" s="113"/>
      <c r="B9" s="275" t="s">
        <v>184</v>
      </c>
      <c r="C9" s="273"/>
    </row>
    <row r="10" spans="1:3" x14ac:dyDescent="0.3">
      <c r="A10" s="113"/>
      <c r="B10" s="172"/>
      <c r="C10" s="173"/>
    </row>
    <row r="11" spans="1:3" x14ac:dyDescent="0.3">
      <c r="A11" s="113"/>
      <c r="B11" s="274" t="s">
        <v>185</v>
      </c>
      <c r="C11" s="273"/>
    </row>
    <row r="12" spans="1:3" x14ac:dyDescent="0.3">
      <c r="A12" s="113"/>
      <c r="B12" s="174"/>
      <c r="C12" s="173"/>
    </row>
    <row r="13" spans="1:3" ht="37.5" customHeight="1" x14ac:dyDescent="0.3">
      <c r="A13" s="113"/>
      <c r="B13" s="274" t="s">
        <v>186</v>
      </c>
      <c r="C13" s="273"/>
    </row>
    <row r="14" spans="1:3" x14ac:dyDescent="0.3">
      <c r="A14" s="113"/>
      <c r="B14" s="172"/>
      <c r="C14" s="173"/>
    </row>
    <row r="15" spans="1:3" x14ac:dyDescent="0.3">
      <c r="A15" s="113"/>
      <c r="B15" s="274" t="s">
        <v>187</v>
      </c>
      <c r="C15" s="273"/>
    </row>
    <row r="16" spans="1:3" x14ac:dyDescent="0.3">
      <c r="A16" s="113"/>
      <c r="B16" s="172"/>
      <c r="C16" s="173"/>
    </row>
    <row r="17" spans="1:3" x14ac:dyDescent="0.3">
      <c r="A17" s="113"/>
      <c r="B17" s="237" t="s">
        <v>188</v>
      </c>
      <c r="C17" s="238"/>
    </row>
    <row r="18" spans="1:3" x14ac:dyDescent="0.3">
      <c r="A18" s="113"/>
      <c r="B18" s="172"/>
      <c r="C18" s="172"/>
    </row>
    <row r="19" spans="1:3" x14ac:dyDescent="0.3">
      <c r="A19" s="113"/>
      <c r="B19" s="237" t="s">
        <v>189</v>
      </c>
      <c r="C19" s="238"/>
    </row>
    <row r="20" spans="1:3" x14ac:dyDescent="0.3">
      <c r="A20" s="113"/>
      <c r="B20" s="172"/>
      <c r="C20" s="172"/>
    </row>
    <row r="21" spans="1:3" x14ac:dyDescent="0.3">
      <c r="A21" s="113"/>
      <c r="B21" s="172"/>
      <c r="C21" s="173"/>
    </row>
    <row r="22" spans="1:3" x14ac:dyDescent="0.3">
      <c r="A22" s="113"/>
      <c r="B22" s="172"/>
      <c r="C22" s="172"/>
    </row>
    <row r="23" spans="1:3" x14ac:dyDescent="0.3">
      <c r="A23" s="113"/>
      <c r="B23" s="272" t="s">
        <v>190</v>
      </c>
      <c r="C23" s="276"/>
    </row>
    <row r="24" spans="1:3" x14ac:dyDescent="0.3">
      <c r="A24" s="113"/>
      <c r="C24" s="113"/>
    </row>
    <row r="25" spans="1:3" x14ac:dyDescent="0.3">
      <c r="A25" s="113"/>
      <c r="B25" s="272" t="s">
        <v>181</v>
      </c>
      <c r="C25" s="276"/>
    </row>
    <row r="26" spans="1:3" x14ac:dyDescent="0.3">
      <c r="A26" s="113"/>
      <c r="B26" s="176"/>
      <c r="C26" s="113"/>
    </row>
    <row r="27" spans="1:3" x14ac:dyDescent="0.3">
      <c r="A27" s="113"/>
      <c r="B27" s="274" t="s">
        <v>191</v>
      </c>
      <c r="C27" s="277"/>
    </row>
    <row r="28" spans="1:3" x14ac:dyDescent="0.3">
      <c r="A28" s="113"/>
      <c r="B28" s="176"/>
      <c r="C28" s="113"/>
    </row>
    <row r="29" spans="1:3" x14ac:dyDescent="0.3">
      <c r="A29" s="113"/>
      <c r="B29" s="237" t="s">
        <v>188</v>
      </c>
      <c r="C29" s="238"/>
    </row>
    <row r="30" spans="1:3" x14ac:dyDescent="0.3">
      <c r="A30" s="112"/>
      <c r="B30" s="112"/>
      <c r="C30" s="113"/>
    </row>
    <row r="31" spans="1:3" x14ac:dyDescent="0.3">
      <c r="A31" s="113"/>
      <c r="B31" s="237" t="s">
        <v>189</v>
      </c>
      <c r="C31" s="238"/>
    </row>
    <row r="32" spans="1:3" x14ac:dyDescent="0.3">
      <c r="A32" s="113"/>
      <c r="C32" s="113"/>
    </row>
    <row r="33" spans="2:2" x14ac:dyDescent="0.3">
      <c r="B33" s="112"/>
    </row>
  </sheetData>
  <mergeCells count="10">
    <mergeCell ref="B13:C13"/>
    <mergeCell ref="B15:C15"/>
    <mergeCell ref="B23:C23"/>
    <mergeCell ref="B25:C25"/>
    <mergeCell ref="B27:C27"/>
    <mergeCell ref="B3:C3"/>
    <mergeCell ref="B5:C5"/>
    <mergeCell ref="B7:C7"/>
    <mergeCell ref="B9:C9"/>
    <mergeCell ref="B11:C11"/>
  </mergeCells>
  <phoneticPr fontId="20" type="noConversion"/>
  <dataValidations count="2">
    <dataValidation allowBlank="1" showInputMessage="1" showErrorMessage="1" promptTitle="Signing the bill" prompt="Print name of deputy or solicitor acting on behalf of the deputy" sqref="C17" xr:uid="{C8706885-8686-450A-95CD-3BCFA863E35F}"/>
    <dataValidation allowBlank="1" showInputMessage="1" showErrorMessage="1" promptTitle="Signing the bill post assessment" prompt="Print name of deputy or solicitor acting on behalf of the deputy" sqref="C29" xr:uid="{8E2B1FB8-F69A-47E9-9191-4600DCED8E0C}"/>
  </dataValidations>
  <pageMargins left="0.70866141732283472" right="0.70866141732283472" top="0.74803149606299213" bottom="0.74803149606299213" header="0.31496062992125984" footer="0.31496062992125984"/>
  <pageSetup paperSize="9" scale="80" pageOrder="overThenDown"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B7A0F-634F-4476-988B-89EF1F8CB5CE}">
  <sheetPr>
    <tabColor theme="0"/>
  </sheetPr>
  <dimension ref="A1:F20"/>
  <sheetViews>
    <sheetView showGridLines="0" showZeros="0" zoomScaleNormal="100" zoomScaleSheetLayoutView="100" workbookViewId="0">
      <selection sqref="A1:B1"/>
    </sheetView>
  </sheetViews>
  <sheetFormatPr defaultRowHeight="12.75" x14ac:dyDescent="0.2"/>
  <cols>
    <col min="1" max="1" width="23.85546875" customWidth="1"/>
    <col min="2" max="2" width="18.28515625" customWidth="1"/>
    <col min="3" max="3" width="21.28515625" customWidth="1"/>
    <col min="4" max="4" width="17.5703125" customWidth="1"/>
    <col min="5" max="5" width="24.140625" customWidth="1"/>
  </cols>
  <sheetData>
    <row r="1" spans="1:6" s="64" customFormat="1" ht="15.75" customHeight="1" x14ac:dyDescent="0.25">
      <c r="A1" s="283" t="s">
        <v>86</v>
      </c>
      <c r="B1" s="284"/>
      <c r="C1" s="114"/>
      <c r="D1" s="115" t="s">
        <v>87</v>
      </c>
      <c r="E1" s="135">
        <f>'1. Front sheet'!D2</f>
        <v>0</v>
      </c>
      <c r="F1" s="76"/>
    </row>
    <row r="2" spans="1:6" s="64" customFormat="1" ht="15" customHeight="1" x14ac:dyDescent="0.25">
      <c r="A2" s="285" t="s">
        <v>88</v>
      </c>
      <c r="B2" s="286"/>
      <c r="C2" s="114"/>
      <c r="D2" s="115" t="s">
        <v>89</v>
      </c>
      <c r="E2" s="135">
        <f>'1. Front sheet'!D4</f>
        <v>0</v>
      </c>
      <c r="F2" s="76"/>
    </row>
    <row r="3" spans="1:6" s="64" customFormat="1" x14ac:dyDescent="0.2">
      <c r="A3" s="76"/>
      <c r="B3" s="76"/>
      <c r="C3" s="76"/>
      <c r="D3" s="76"/>
      <c r="E3" s="76"/>
      <c r="F3" s="76"/>
    </row>
    <row r="4" spans="1:6" s="64" customFormat="1" x14ac:dyDescent="0.2">
      <c r="A4" s="116" t="s">
        <v>90</v>
      </c>
      <c r="B4" s="288">
        <f>'1. Front sheet'!B8</f>
        <v>0</v>
      </c>
      <c r="C4" s="268"/>
      <c r="D4" s="76"/>
      <c r="E4" s="76"/>
      <c r="F4" s="76"/>
    </row>
    <row r="5" spans="1:6" s="64" customFormat="1" x14ac:dyDescent="0.2">
      <c r="A5" s="76"/>
      <c r="B5" s="76"/>
      <c r="C5" s="76"/>
      <c r="D5" s="76"/>
      <c r="E5" s="76"/>
      <c r="F5" s="76"/>
    </row>
    <row r="6" spans="1:6" ht="15" x14ac:dyDescent="0.25">
      <c r="A6" s="282" t="s">
        <v>91</v>
      </c>
      <c r="B6" s="253"/>
      <c r="C6" s="253"/>
      <c r="D6" s="253"/>
      <c r="E6" s="253"/>
      <c r="F6" s="67"/>
    </row>
    <row r="7" spans="1:6" ht="15" x14ac:dyDescent="0.25">
      <c r="A7" s="282" t="s">
        <v>92</v>
      </c>
      <c r="B7" s="253"/>
      <c r="C7" s="253"/>
      <c r="D7" s="253"/>
      <c r="E7" s="117"/>
      <c r="F7" s="67"/>
    </row>
    <row r="8" spans="1:6" ht="15.75" x14ac:dyDescent="0.2">
      <c r="A8" s="118"/>
      <c r="B8" s="76"/>
      <c r="C8" s="76"/>
      <c r="D8" s="76"/>
      <c r="E8" s="76"/>
      <c r="F8" s="58"/>
    </row>
    <row r="9" spans="1:6" ht="15" x14ac:dyDescent="0.2">
      <c r="A9" s="287"/>
      <c r="B9" s="278" t="s">
        <v>80</v>
      </c>
      <c r="C9" s="119" t="s">
        <v>82</v>
      </c>
      <c r="D9" s="278" t="s">
        <v>81</v>
      </c>
      <c r="E9" s="278" t="s">
        <v>93</v>
      </c>
      <c r="F9" s="58"/>
    </row>
    <row r="10" spans="1:6" ht="12.75" customHeight="1" x14ac:dyDescent="0.2">
      <c r="A10" s="287"/>
      <c r="B10" s="278"/>
      <c r="C10" s="120" t="s">
        <v>94</v>
      </c>
      <c r="D10" s="278"/>
      <c r="E10" s="278"/>
      <c r="F10" s="58"/>
    </row>
    <row r="11" spans="1:6" ht="15" x14ac:dyDescent="0.2">
      <c r="A11" s="121" t="s">
        <v>95</v>
      </c>
      <c r="B11" s="122">
        <f>'7. Main Summary'!B4</f>
        <v>0</v>
      </c>
      <c r="C11" s="122">
        <f>'7. Main Summary'!B6</f>
        <v>0</v>
      </c>
      <c r="D11" s="122">
        <f>'7. Main Summary'!B5+'7. Main Summary'!B7</f>
        <v>0</v>
      </c>
      <c r="E11" s="122">
        <f>SUM(B11:D11)</f>
        <v>0</v>
      </c>
      <c r="F11" s="58"/>
    </row>
    <row r="12" spans="1:6" ht="15" x14ac:dyDescent="0.2">
      <c r="A12" s="123" t="s">
        <v>96</v>
      </c>
      <c r="B12" s="124">
        <f>'7. Main Summary'!C4-'7. Main Summary'!B4</f>
        <v>0</v>
      </c>
      <c r="C12" s="124">
        <f>'7. Main Summary'!C6-'7. Main Summary'!B6</f>
        <v>0</v>
      </c>
      <c r="D12" s="124">
        <f>'7. Main Summary'!C5+'7. Main Summary'!C7-'7. Main Summary'!B5-'7. Main Summary'!B7</f>
        <v>0</v>
      </c>
      <c r="E12" s="124">
        <f>SUM(B12:D12)</f>
        <v>0</v>
      </c>
      <c r="F12" s="58"/>
    </row>
    <row r="13" spans="1:6" ht="15" x14ac:dyDescent="0.2">
      <c r="A13" s="121" t="s">
        <v>97</v>
      </c>
      <c r="B13" s="122">
        <f>SUM(B11:B12)</f>
        <v>0</v>
      </c>
      <c r="C13" s="122">
        <f t="shared" ref="C13:D13" si="0">SUM(C11:C12)</f>
        <v>0</v>
      </c>
      <c r="D13" s="122">
        <f t="shared" si="0"/>
        <v>0</v>
      </c>
      <c r="E13" s="122">
        <f>SUM(B13:D13)</f>
        <v>0</v>
      </c>
      <c r="F13" s="58"/>
    </row>
    <row r="14" spans="1:6" ht="15" x14ac:dyDescent="0.2">
      <c r="A14" s="125"/>
      <c r="B14" s="125"/>
      <c r="C14" s="123" t="s">
        <v>98</v>
      </c>
      <c r="D14" s="125"/>
      <c r="E14" s="126">
        <f>'7. Main Summary'!C9</f>
        <v>0</v>
      </c>
      <c r="F14" s="58"/>
    </row>
    <row r="15" spans="1:6" ht="15" x14ac:dyDescent="0.2">
      <c r="A15" s="125"/>
      <c r="B15" s="125"/>
      <c r="C15" s="127" t="s">
        <v>50</v>
      </c>
      <c r="D15" s="125"/>
      <c r="E15" s="128">
        <f>SUM(E13:E14)</f>
        <v>0</v>
      </c>
      <c r="F15" s="58"/>
    </row>
    <row r="16" spans="1:6" s="58" customFormat="1" ht="15" x14ac:dyDescent="0.2">
      <c r="A16" s="129"/>
      <c r="B16" s="129"/>
      <c r="C16" s="129"/>
      <c r="D16" s="129"/>
      <c r="E16" s="130"/>
    </row>
    <row r="17" spans="1:6" ht="30" customHeight="1" x14ac:dyDescent="0.25">
      <c r="A17" s="281" t="s">
        <v>143</v>
      </c>
      <c r="B17" s="280"/>
      <c r="C17" s="280"/>
      <c r="D17" s="289"/>
      <c r="E17" s="258"/>
      <c r="F17" s="58"/>
    </row>
    <row r="18" spans="1:6" ht="18" x14ac:dyDescent="0.2">
      <c r="A18" s="131"/>
      <c r="B18" s="76"/>
      <c r="C18" s="76"/>
      <c r="D18" s="76"/>
      <c r="E18" s="76"/>
      <c r="F18" s="58"/>
    </row>
    <row r="19" spans="1:6" ht="32.25" customHeight="1" x14ac:dyDescent="0.2">
      <c r="A19" s="279" t="s">
        <v>99</v>
      </c>
      <c r="B19" s="280"/>
      <c r="C19" s="280"/>
      <c r="D19" s="132"/>
      <c r="E19" s="76"/>
      <c r="F19" s="58"/>
    </row>
    <row r="20" spans="1:6" x14ac:dyDescent="0.2">
      <c r="A20" s="76"/>
      <c r="B20" s="76"/>
      <c r="C20" s="76"/>
      <c r="D20" s="76"/>
      <c r="E20" s="76"/>
    </row>
  </sheetData>
  <mergeCells count="12">
    <mergeCell ref="E9:E10"/>
    <mergeCell ref="A19:C19"/>
    <mergeCell ref="A17:C17"/>
    <mergeCell ref="A6:E6"/>
    <mergeCell ref="A1:B1"/>
    <mergeCell ref="A2:B2"/>
    <mergeCell ref="A7:D7"/>
    <mergeCell ref="A9:A10"/>
    <mergeCell ref="B9:B10"/>
    <mergeCell ref="D9:D10"/>
    <mergeCell ref="B4:C4"/>
    <mergeCell ref="D17:E17"/>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7AE4-79FE-4A66-B351-DBA933C35733}">
  <sheetPr>
    <tabColor theme="0"/>
  </sheetPr>
  <dimension ref="A1:E31"/>
  <sheetViews>
    <sheetView showGridLines="0" showZeros="0" zoomScaleNormal="100" zoomScaleSheetLayoutView="100" workbookViewId="0"/>
  </sheetViews>
  <sheetFormatPr defaultRowHeight="15" x14ac:dyDescent="0.25"/>
  <cols>
    <col min="1" max="1" width="3.42578125" style="67" customWidth="1"/>
    <col min="2" max="2" width="32" style="67" customWidth="1"/>
    <col min="3" max="3" width="4.140625" style="67" customWidth="1"/>
    <col min="4" max="4" width="22.42578125" style="67" customWidth="1"/>
    <col min="5" max="5" width="26.85546875" style="67" customWidth="1"/>
    <col min="6" max="16384" width="9.140625" style="67"/>
  </cols>
  <sheetData>
    <row r="1" spans="1:5" x14ac:dyDescent="0.25">
      <c r="A1" s="117"/>
      <c r="B1" s="117"/>
      <c r="C1" s="117"/>
      <c r="D1" s="117"/>
      <c r="E1" s="117"/>
    </row>
    <row r="2" spans="1:5" ht="18.75" x14ac:dyDescent="0.3">
      <c r="A2" s="117"/>
      <c r="B2" s="133" t="s">
        <v>100</v>
      </c>
      <c r="C2" s="133"/>
      <c r="D2" s="304" t="s">
        <v>101</v>
      </c>
      <c r="E2" s="305"/>
    </row>
    <row r="3" spans="1:5" ht="15.75" x14ac:dyDescent="0.25">
      <c r="A3" s="117"/>
      <c r="B3" s="117"/>
      <c r="C3" s="117"/>
      <c r="D3" s="306" t="s">
        <v>102</v>
      </c>
      <c r="E3" s="307"/>
    </row>
    <row r="4" spans="1:5" x14ac:dyDescent="0.25">
      <c r="A4" s="117"/>
      <c r="B4" s="117"/>
      <c r="C4" s="117"/>
      <c r="D4" s="134" t="s">
        <v>103</v>
      </c>
      <c r="E4" s="135">
        <f>'1. Front sheet'!D4</f>
        <v>0</v>
      </c>
    </row>
    <row r="5" spans="1:5" x14ac:dyDescent="0.25">
      <c r="A5" s="117"/>
      <c r="B5" s="117"/>
      <c r="C5" s="117"/>
      <c r="D5" s="308" t="s">
        <v>104</v>
      </c>
      <c r="E5" s="261"/>
    </row>
    <row r="6" spans="1:5" x14ac:dyDescent="0.25">
      <c r="A6" s="117"/>
      <c r="B6" s="117"/>
      <c r="C6" s="117"/>
      <c r="D6" s="136"/>
      <c r="E6" s="137"/>
    </row>
    <row r="7" spans="1:5" x14ac:dyDescent="0.25">
      <c r="A7" s="117"/>
      <c r="B7" s="239" t="s">
        <v>192</v>
      </c>
      <c r="C7" s="117"/>
      <c r="D7" s="292" t="s">
        <v>105</v>
      </c>
      <c r="E7" s="294">
        <f>'1. Front sheet'!D2</f>
        <v>0</v>
      </c>
    </row>
    <row r="8" spans="1:5" x14ac:dyDescent="0.25">
      <c r="A8" s="117"/>
      <c r="B8" s="117"/>
      <c r="C8" s="117"/>
      <c r="D8" s="293"/>
      <c r="E8" s="295"/>
    </row>
    <row r="9" spans="1:5" x14ac:dyDescent="0.25">
      <c r="A9" s="117"/>
      <c r="B9" s="135">
        <f>'1. Front sheet'!C14</f>
        <v>0</v>
      </c>
      <c r="C9" s="117"/>
      <c r="D9" s="292" t="s">
        <v>106</v>
      </c>
      <c r="E9" s="294">
        <f>'1. Front sheet'!B8</f>
        <v>0</v>
      </c>
    </row>
    <row r="10" spans="1:5" x14ac:dyDescent="0.25">
      <c r="A10" s="117"/>
      <c r="B10" s="298">
        <f>'1. Front sheet'!C15</f>
        <v>0</v>
      </c>
      <c r="C10" s="117"/>
      <c r="D10" s="293"/>
      <c r="E10" s="295"/>
    </row>
    <row r="11" spans="1:5" x14ac:dyDescent="0.25">
      <c r="A11" s="117"/>
      <c r="B11" s="298"/>
      <c r="C11" s="117"/>
      <c r="D11" s="292" t="s">
        <v>107</v>
      </c>
      <c r="E11" s="294">
        <f>'1. Front sheet'!C16</f>
        <v>0</v>
      </c>
    </row>
    <row r="12" spans="1:5" x14ac:dyDescent="0.25">
      <c r="A12" s="117"/>
      <c r="B12" s="298"/>
      <c r="C12" s="117"/>
      <c r="D12" s="293"/>
      <c r="E12" s="295"/>
    </row>
    <row r="13" spans="1:5" x14ac:dyDescent="0.25">
      <c r="A13" s="117"/>
      <c r="B13" s="298"/>
      <c r="C13" s="117"/>
      <c r="D13" s="292" t="s">
        <v>0</v>
      </c>
      <c r="E13" s="296" t="s">
        <v>196</v>
      </c>
    </row>
    <row r="14" spans="1:5" x14ac:dyDescent="0.25">
      <c r="A14" s="117"/>
      <c r="B14" s="298"/>
      <c r="C14" s="117"/>
      <c r="D14" s="293"/>
      <c r="E14" s="297"/>
    </row>
    <row r="15" spans="1:5" ht="125.25" customHeight="1" x14ac:dyDescent="0.25">
      <c r="A15" s="117"/>
      <c r="B15" s="138"/>
      <c r="C15" s="138"/>
      <c r="D15" s="138"/>
      <c r="E15" s="138"/>
    </row>
    <row r="16" spans="1:5" ht="30" customHeight="1" x14ac:dyDescent="0.25">
      <c r="A16" s="117"/>
      <c r="B16" s="299" t="s">
        <v>193</v>
      </c>
      <c r="C16" s="300"/>
      <c r="D16" s="300"/>
      <c r="E16" s="300"/>
    </row>
    <row r="17" spans="1:5" x14ac:dyDescent="0.25">
      <c r="A17" s="117"/>
      <c r="B17" s="301"/>
      <c r="C17" s="280"/>
      <c r="D17" s="280"/>
      <c r="E17" s="280"/>
    </row>
    <row r="18" spans="1:5" ht="50.25" customHeight="1" x14ac:dyDescent="0.25">
      <c r="A18" s="117"/>
      <c r="B18" s="299" t="s">
        <v>194</v>
      </c>
      <c r="C18" s="300"/>
      <c r="D18" s="300"/>
      <c r="E18" s="300"/>
    </row>
    <row r="19" spans="1:5" x14ac:dyDescent="0.25">
      <c r="A19" s="117"/>
      <c r="B19" s="139"/>
      <c r="C19" s="140"/>
      <c r="D19" s="140"/>
      <c r="E19" s="140"/>
    </row>
    <row r="20" spans="1:5" x14ac:dyDescent="0.25">
      <c r="A20" s="117"/>
      <c r="B20" s="138"/>
      <c r="C20" s="77"/>
      <c r="D20" s="77"/>
      <c r="E20" s="77"/>
    </row>
    <row r="21" spans="1:5" ht="15" customHeight="1" x14ac:dyDescent="0.25">
      <c r="A21" s="117"/>
      <c r="B21" s="138" t="s">
        <v>108</v>
      </c>
      <c r="C21" s="138"/>
      <c r="D21" s="142">
        <f>'7. Main Summary'!B15</f>
        <v>0</v>
      </c>
      <c r="E21" s="138"/>
    </row>
    <row r="22" spans="1:5" x14ac:dyDescent="0.25">
      <c r="A22" s="117"/>
      <c r="B22" s="138" t="s">
        <v>109</v>
      </c>
      <c r="C22" s="138"/>
      <c r="D22" s="141">
        <f>'7. Main Summary'!C10</f>
        <v>0</v>
      </c>
      <c r="E22" s="138"/>
    </row>
    <row r="23" spans="1:5" x14ac:dyDescent="0.25">
      <c r="A23" s="117"/>
      <c r="B23" s="138" t="s">
        <v>110</v>
      </c>
      <c r="C23" s="138"/>
      <c r="D23" s="141">
        <f>'7. Main Summary'!C5+'7. Main Summary'!C7</f>
        <v>0</v>
      </c>
      <c r="E23" s="138" t="s">
        <v>111</v>
      </c>
    </row>
    <row r="24" spans="1:5" x14ac:dyDescent="0.25">
      <c r="A24" s="117"/>
      <c r="B24" s="138" t="s">
        <v>112</v>
      </c>
      <c r="C24" s="138"/>
      <c r="D24" s="141">
        <f>'7. Main Summary'!C9</f>
        <v>0</v>
      </c>
      <c r="E24" s="301" t="s">
        <v>113</v>
      </c>
    </row>
    <row r="25" spans="1:5" x14ac:dyDescent="0.25">
      <c r="A25" s="117"/>
      <c r="B25" s="138"/>
      <c r="C25" s="138"/>
      <c r="D25" s="138"/>
      <c r="E25" s="280"/>
    </row>
    <row r="26" spans="1:5" x14ac:dyDescent="0.25">
      <c r="A26" s="117"/>
      <c r="B26" s="117"/>
      <c r="C26" s="117"/>
      <c r="D26" s="117"/>
      <c r="E26" s="117"/>
    </row>
    <row r="27" spans="1:5" ht="36.75" customHeight="1" x14ac:dyDescent="0.25">
      <c r="A27" s="117"/>
      <c r="B27" s="302" t="s">
        <v>114</v>
      </c>
      <c r="C27" s="303"/>
      <c r="D27" s="303"/>
      <c r="E27" s="303"/>
    </row>
    <row r="28" spans="1:5" x14ac:dyDescent="0.25">
      <c r="A28" s="117"/>
      <c r="B28" s="117"/>
      <c r="C28" s="117"/>
      <c r="D28" s="117"/>
      <c r="E28" s="117"/>
    </row>
    <row r="29" spans="1:5" x14ac:dyDescent="0.25">
      <c r="A29" s="83"/>
      <c r="B29" s="83"/>
      <c r="C29" s="83"/>
      <c r="D29" s="83"/>
      <c r="E29" s="83"/>
    </row>
    <row r="30" spans="1:5" ht="36" customHeight="1" x14ac:dyDescent="0.25">
      <c r="A30" s="83"/>
      <c r="B30" s="290"/>
      <c r="C30" s="291"/>
      <c r="D30" s="291"/>
      <c r="E30" s="291"/>
    </row>
    <row r="31" spans="1:5" x14ac:dyDescent="0.25">
      <c r="A31" s="83"/>
      <c r="B31" s="83"/>
      <c r="C31" s="83"/>
      <c r="D31" s="83"/>
      <c r="E31" s="83"/>
    </row>
  </sheetData>
  <mergeCells count="18">
    <mergeCell ref="D2:E2"/>
    <mergeCell ref="D3:E3"/>
    <mergeCell ref="D9:D10"/>
    <mergeCell ref="E9:E10"/>
    <mergeCell ref="D5:E5"/>
    <mergeCell ref="D7:D8"/>
    <mergeCell ref="E7:E8"/>
    <mergeCell ref="B30:E30"/>
    <mergeCell ref="D11:D12"/>
    <mergeCell ref="E11:E12"/>
    <mergeCell ref="D13:D14"/>
    <mergeCell ref="E13:E14"/>
    <mergeCell ref="B10:B14"/>
    <mergeCell ref="B16:E16"/>
    <mergeCell ref="B17:E17"/>
    <mergeCell ref="B18:E18"/>
    <mergeCell ref="E24:E25"/>
    <mergeCell ref="B27:E27"/>
  </mergeCells>
  <dataValidations count="3">
    <dataValidation allowBlank="1" showInputMessage="1" showErrorMessage="1" promptTitle="Date of Authority" prompt="If general management leave as 19 November 1982.  If not, add the date of the order giving authority for assessment of costs." sqref="B16:E16" xr:uid="{7FD9084B-0E9D-48AA-B8BE-7AA6C9E07621}"/>
    <dataValidation allowBlank="1" showInputMessage="1" showErrorMessage="1" promptTitle="Correct Bill Title" prompt="State who filed the bill and either the dates for general management and/or the type of order giving authority for costs to be assessed, such as: Appointment of Deputy; an order for sale; a Statutory Will; an order for gifts etc.  See guidance for details" sqref="B18:E18" xr:uid="{42FBAB9B-24A0-434B-823E-DDA1D804F9C8}"/>
    <dataValidation allowBlank="1" showInputMessage="1" showErrorMessage="1" promptTitle="Insert Date" prompt="Please insert today's date before exporting this sheet as a PDF to send to the SCCO for sealing." sqref="E13:E14" xr:uid="{90C5C8B4-A6C8-4CA6-A512-4BA79CE96F81}"/>
  </dataValidation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9CF5-6978-4FCF-9156-36E225B4887F}">
  <sheetPr>
    <tabColor theme="0"/>
    <pageSetUpPr fitToPage="1"/>
  </sheetPr>
  <dimension ref="A1:O256"/>
  <sheetViews>
    <sheetView zoomScaleNormal="100" zoomScaleSheetLayoutView="100" workbookViewId="0">
      <selection sqref="A1:J1"/>
    </sheetView>
  </sheetViews>
  <sheetFormatPr defaultRowHeight="12.75" x14ac:dyDescent="0.2"/>
  <cols>
    <col min="1" max="1" width="3.85546875" style="160" customWidth="1"/>
    <col min="2" max="2" width="10.42578125" style="160" customWidth="1"/>
    <col min="3" max="3" width="27" style="160" customWidth="1"/>
    <col min="4" max="5" width="21.140625" style="160" customWidth="1"/>
    <col min="6" max="6" width="9.42578125" style="160" customWidth="1"/>
    <col min="7" max="7" width="8.42578125" style="160" customWidth="1"/>
    <col min="8" max="8" width="9.85546875" style="160" customWidth="1"/>
    <col min="9" max="9" width="9.7109375" style="160" customWidth="1"/>
    <col min="10" max="10" width="9.5703125" style="162" customWidth="1"/>
    <col min="11" max="11" width="8.5703125" style="162" customWidth="1"/>
    <col min="12" max="16384" width="9.140625" style="160"/>
  </cols>
  <sheetData>
    <row r="1" spans="1:15" ht="18.75" x14ac:dyDescent="0.2">
      <c r="A1" s="309" t="s">
        <v>120</v>
      </c>
      <c r="B1" s="255"/>
      <c r="C1" s="255"/>
      <c r="D1" s="255"/>
      <c r="E1" s="255"/>
      <c r="F1" s="255"/>
      <c r="G1" s="255"/>
      <c r="H1" s="255"/>
      <c r="I1" s="255"/>
      <c r="J1" s="255"/>
      <c r="K1" s="169"/>
    </row>
    <row r="3" spans="1:15" ht="30" customHeight="1" x14ac:dyDescent="0.2">
      <c r="A3" s="161" t="s">
        <v>118</v>
      </c>
      <c r="B3" s="161" t="s">
        <v>0</v>
      </c>
      <c r="C3" s="161" t="s">
        <v>6</v>
      </c>
      <c r="D3" s="161" t="s">
        <v>117</v>
      </c>
      <c r="E3" s="161" t="s">
        <v>46</v>
      </c>
      <c r="F3" s="161" t="s">
        <v>23</v>
      </c>
      <c r="G3" s="161" t="s">
        <v>21</v>
      </c>
      <c r="H3" s="161" t="s">
        <v>24</v>
      </c>
      <c r="I3" s="161" t="s">
        <v>22</v>
      </c>
      <c r="J3" s="201" t="s">
        <v>161</v>
      </c>
      <c r="K3" s="203" t="s">
        <v>160</v>
      </c>
      <c r="L3" s="201" t="s">
        <v>157</v>
      </c>
      <c r="M3" s="166" t="s">
        <v>156</v>
      </c>
      <c r="N3" s="202" t="s">
        <v>158</v>
      </c>
      <c r="O3" s="166" t="s">
        <v>159</v>
      </c>
    </row>
    <row r="4" spans="1:15" ht="38.25" x14ac:dyDescent="0.2">
      <c r="A4" s="171" t="s">
        <v>119</v>
      </c>
      <c r="B4" s="240" t="s">
        <v>119</v>
      </c>
      <c r="C4" s="242" t="s">
        <v>119</v>
      </c>
      <c r="D4" s="242" t="s">
        <v>119</v>
      </c>
      <c r="E4" s="242" t="s">
        <v>144</v>
      </c>
      <c r="F4" s="242" t="s">
        <v>119</v>
      </c>
      <c r="G4" s="242">
        <v>0</v>
      </c>
      <c r="H4" s="198">
        <v>0</v>
      </c>
      <c r="I4" s="198">
        <v>0</v>
      </c>
      <c r="J4" s="165">
        <v>0</v>
      </c>
      <c r="K4" s="199">
        <v>0</v>
      </c>
      <c r="L4" s="165">
        <v>0</v>
      </c>
      <c r="M4" s="166">
        <v>0</v>
      </c>
      <c r="N4" s="199">
        <v>0</v>
      </c>
      <c r="O4" s="166">
        <v>0</v>
      </c>
    </row>
    <row r="5" spans="1:15" x14ac:dyDescent="0.2">
      <c r="A5" s="171" t="s">
        <v>144</v>
      </c>
      <c r="B5" s="242"/>
      <c r="C5" s="242"/>
      <c r="D5" s="242"/>
      <c r="E5" s="242"/>
      <c r="F5" s="242"/>
      <c r="G5" s="242"/>
      <c r="H5" s="242"/>
      <c r="I5" s="242"/>
      <c r="J5" s="167">
        <v>0</v>
      </c>
      <c r="K5" s="200">
        <v>0</v>
      </c>
      <c r="L5" s="167">
        <v>0</v>
      </c>
      <c r="M5" s="168">
        <v>0</v>
      </c>
      <c r="N5" s="200">
        <v>0</v>
      </c>
      <c r="O5" s="168">
        <v>0</v>
      </c>
    </row>
    <row r="6" spans="1:15" x14ac:dyDescent="0.2">
      <c r="A6"/>
      <c r="B6"/>
      <c r="C6"/>
      <c r="D6"/>
      <c r="E6"/>
      <c r="F6"/>
      <c r="G6"/>
      <c r="H6"/>
      <c r="I6"/>
      <c r="J6"/>
      <c r="K6"/>
      <c r="L6"/>
      <c r="M6"/>
      <c r="N6"/>
      <c r="O6"/>
    </row>
    <row r="7" spans="1:15" x14ac:dyDescent="0.2">
      <c r="A7"/>
      <c r="B7"/>
      <c r="C7"/>
      <c r="D7"/>
      <c r="E7"/>
      <c r="F7"/>
      <c r="G7"/>
      <c r="H7"/>
      <c r="I7"/>
      <c r="J7"/>
      <c r="K7"/>
      <c r="L7"/>
      <c r="M7"/>
      <c r="N7"/>
      <c r="O7"/>
    </row>
    <row r="8" spans="1:15" x14ac:dyDescent="0.2">
      <c r="A8"/>
      <c r="B8"/>
      <c r="C8"/>
      <c r="D8"/>
      <c r="E8"/>
      <c r="F8"/>
      <c r="G8"/>
      <c r="H8"/>
      <c r="I8"/>
      <c r="J8"/>
      <c r="K8"/>
      <c r="L8"/>
      <c r="M8"/>
      <c r="N8"/>
      <c r="O8"/>
    </row>
    <row r="9" spans="1:15" x14ac:dyDescent="0.2">
      <c r="A9"/>
      <c r="B9"/>
      <c r="C9"/>
      <c r="D9"/>
      <c r="E9"/>
      <c r="F9"/>
      <c r="G9"/>
      <c r="H9"/>
      <c r="I9"/>
      <c r="J9"/>
      <c r="K9"/>
      <c r="L9"/>
      <c r="M9"/>
      <c r="N9"/>
      <c r="O9"/>
    </row>
    <row r="10" spans="1:15" x14ac:dyDescent="0.2">
      <c r="A10"/>
      <c r="B10"/>
      <c r="C10"/>
      <c r="D10"/>
      <c r="E10"/>
      <c r="F10"/>
      <c r="G10"/>
      <c r="H10"/>
      <c r="I10"/>
      <c r="J10"/>
      <c r="K10"/>
      <c r="L10"/>
      <c r="M10"/>
      <c r="N10"/>
      <c r="O10"/>
    </row>
    <row r="11" spans="1:15" x14ac:dyDescent="0.2">
      <c r="A11"/>
      <c r="B11"/>
      <c r="C11"/>
      <c r="D11"/>
      <c r="E11"/>
      <c r="F11"/>
      <c r="G11"/>
      <c r="H11"/>
      <c r="I11"/>
      <c r="J11"/>
      <c r="K11"/>
      <c r="L11"/>
      <c r="M11"/>
      <c r="N11"/>
      <c r="O11"/>
    </row>
    <row r="12" spans="1:15" x14ac:dyDescent="0.2">
      <c r="A12"/>
      <c r="B12"/>
      <c r="C12"/>
      <c r="D12"/>
      <c r="E12"/>
      <c r="F12"/>
      <c r="G12"/>
      <c r="H12"/>
      <c r="I12"/>
      <c r="J12"/>
      <c r="K12"/>
      <c r="L12"/>
      <c r="M12"/>
      <c r="N12"/>
      <c r="O12"/>
    </row>
    <row r="13" spans="1:15" x14ac:dyDescent="0.2">
      <c r="A13"/>
      <c r="B13"/>
      <c r="C13"/>
      <c r="D13"/>
      <c r="E13"/>
      <c r="F13"/>
      <c r="G13"/>
      <c r="H13"/>
      <c r="I13"/>
      <c r="J13"/>
      <c r="K13"/>
      <c r="L13"/>
      <c r="M13"/>
      <c r="N13"/>
      <c r="O13"/>
    </row>
    <row r="14" spans="1:15" x14ac:dyDescent="0.2">
      <c r="A14"/>
      <c r="B14"/>
      <c r="C14"/>
      <c r="D14"/>
      <c r="E14"/>
      <c r="F14"/>
      <c r="G14"/>
      <c r="H14"/>
      <c r="I14"/>
      <c r="J14"/>
      <c r="K14"/>
      <c r="L14"/>
      <c r="M14"/>
      <c r="N14"/>
      <c r="O14"/>
    </row>
    <row r="15" spans="1:15" x14ac:dyDescent="0.2">
      <c r="A15"/>
      <c r="B15"/>
      <c r="C15"/>
      <c r="D15"/>
      <c r="E15"/>
      <c r="F15"/>
      <c r="G15"/>
      <c r="H15"/>
      <c r="I15"/>
      <c r="J15"/>
      <c r="K15"/>
      <c r="L15"/>
      <c r="M15"/>
      <c r="N15"/>
      <c r="O15"/>
    </row>
    <row r="16" spans="1:15" x14ac:dyDescent="0.2">
      <c r="A16"/>
      <c r="B16"/>
      <c r="C16"/>
      <c r="D16"/>
      <c r="E16"/>
      <c r="F16"/>
      <c r="G16"/>
      <c r="H16"/>
      <c r="I16"/>
      <c r="J16"/>
      <c r="K16"/>
      <c r="L16"/>
      <c r="M16"/>
      <c r="N16"/>
      <c r="O16"/>
    </row>
    <row r="17" spans="1:15" x14ac:dyDescent="0.2">
      <c r="A17"/>
      <c r="B17"/>
      <c r="C17"/>
      <c r="D17"/>
      <c r="E17"/>
      <c r="F17"/>
      <c r="G17"/>
      <c r="H17"/>
      <c r="I17"/>
      <c r="J17"/>
      <c r="K17"/>
      <c r="L17"/>
      <c r="M17"/>
      <c r="N17"/>
      <c r="O17"/>
    </row>
    <row r="18" spans="1:15" x14ac:dyDescent="0.2">
      <c r="A18"/>
      <c r="B18"/>
      <c r="C18"/>
      <c r="D18"/>
      <c r="E18"/>
      <c r="F18"/>
      <c r="G18"/>
      <c r="H18"/>
      <c r="I18"/>
      <c r="J18"/>
      <c r="K18"/>
      <c r="L18"/>
      <c r="M18"/>
      <c r="N18"/>
      <c r="O18"/>
    </row>
    <row r="19" spans="1:15" x14ac:dyDescent="0.2">
      <c r="A19"/>
      <c r="B19"/>
      <c r="C19"/>
      <c r="D19"/>
      <c r="E19"/>
      <c r="F19"/>
      <c r="G19"/>
      <c r="H19"/>
      <c r="I19"/>
      <c r="J19"/>
      <c r="K19"/>
      <c r="L19"/>
      <c r="M19"/>
      <c r="N19"/>
      <c r="O19"/>
    </row>
    <row r="20" spans="1:15" x14ac:dyDescent="0.2">
      <c r="A20"/>
      <c r="B20"/>
      <c r="C20"/>
      <c r="D20"/>
      <c r="E20"/>
      <c r="F20"/>
      <c r="G20"/>
      <c r="H20"/>
      <c r="I20"/>
      <c r="J20"/>
      <c r="K20"/>
      <c r="L20"/>
      <c r="M20"/>
      <c r="N20"/>
      <c r="O20"/>
    </row>
    <row r="21" spans="1:15" x14ac:dyDescent="0.2">
      <c r="A21"/>
      <c r="B21"/>
      <c r="C21"/>
      <c r="D21"/>
      <c r="E21"/>
      <c r="F21"/>
      <c r="G21"/>
      <c r="H21"/>
      <c r="I21"/>
      <c r="J21"/>
      <c r="K21"/>
      <c r="L21"/>
      <c r="M21"/>
      <c r="N21"/>
      <c r="O21"/>
    </row>
    <row r="22" spans="1:15" x14ac:dyDescent="0.2">
      <c r="A22"/>
      <c r="B22"/>
      <c r="C22"/>
      <c r="D22"/>
      <c r="E22"/>
      <c r="F22"/>
      <c r="G22"/>
      <c r="H22"/>
      <c r="I22"/>
      <c r="J22"/>
      <c r="K22"/>
      <c r="L22"/>
      <c r="M22"/>
      <c r="N22"/>
      <c r="O22"/>
    </row>
    <row r="23" spans="1:15" x14ac:dyDescent="0.2">
      <c r="A23"/>
      <c r="B23"/>
      <c r="C23"/>
      <c r="D23"/>
      <c r="E23"/>
      <c r="F23"/>
      <c r="G23"/>
      <c r="H23"/>
      <c r="I23"/>
      <c r="J23"/>
      <c r="K23"/>
      <c r="L23"/>
      <c r="M23"/>
      <c r="N23"/>
      <c r="O23"/>
    </row>
    <row r="24" spans="1:15" x14ac:dyDescent="0.2">
      <c r="A24"/>
      <c r="B24"/>
      <c r="C24"/>
      <c r="D24"/>
      <c r="E24"/>
      <c r="F24"/>
      <c r="G24"/>
      <c r="H24"/>
      <c r="I24"/>
      <c r="J24"/>
      <c r="K24"/>
      <c r="L24"/>
      <c r="M24"/>
      <c r="N24"/>
      <c r="O24"/>
    </row>
    <row r="25" spans="1:15" x14ac:dyDescent="0.2">
      <c r="A25"/>
      <c r="B25"/>
      <c r="C25"/>
      <c r="D25"/>
      <c r="E25"/>
      <c r="F25"/>
      <c r="G25"/>
      <c r="H25"/>
      <c r="I25"/>
      <c r="J25"/>
      <c r="K25"/>
      <c r="L25"/>
      <c r="M25"/>
      <c r="N25"/>
      <c r="O25"/>
    </row>
    <row r="26" spans="1:15" x14ac:dyDescent="0.2">
      <c r="A26"/>
      <c r="B26"/>
      <c r="C26"/>
      <c r="D26"/>
      <c r="E26"/>
      <c r="F26"/>
      <c r="G26"/>
      <c r="H26"/>
      <c r="I26"/>
      <c r="J26"/>
      <c r="K26"/>
      <c r="L26"/>
      <c r="M26"/>
      <c r="N26"/>
      <c r="O26"/>
    </row>
    <row r="27" spans="1:15" x14ac:dyDescent="0.2">
      <c r="A27"/>
      <c r="B27"/>
      <c r="C27"/>
      <c r="D27"/>
      <c r="E27"/>
      <c r="F27"/>
      <c r="G27"/>
      <c r="H27"/>
      <c r="I27"/>
      <c r="J27"/>
      <c r="K27"/>
      <c r="L27"/>
      <c r="M27"/>
      <c r="N27"/>
      <c r="O27"/>
    </row>
    <row r="28" spans="1:15" x14ac:dyDescent="0.2">
      <c r="A28"/>
      <c r="B28"/>
      <c r="C28"/>
      <c r="D28"/>
      <c r="E28"/>
      <c r="F28"/>
      <c r="G28"/>
      <c r="H28"/>
      <c r="I28"/>
      <c r="J28"/>
      <c r="K28"/>
      <c r="L28"/>
      <c r="M28"/>
      <c r="N28"/>
      <c r="O28"/>
    </row>
    <row r="29" spans="1:15" x14ac:dyDescent="0.2">
      <c r="A29"/>
      <c r="B29"/>
      <c r="C29"/>
      <c r="D29"/>
      <c r="E29"/>
      <c r="F29"/>
      <c r="G29"/>
      <c r="H29"/>
      <c r="I29"/>
      <c r="J29"/>
      <c r="K29"/>
      <c r="L29"/>
      <c r="M29"/>
      <c r="N29"/>
      <c r="O29"/>
    </row>
    <row r="30" spans="1:15" x14ac:dyDescent="0.2">
      <c r="A30"/>
      <c r="B30"/>
      <c r="C30"/>
      <c r="D30"/>
      <c r="E30"/>
      <c r="F30"/>
      <c r="G30"/>
      <c r="H30"/>
      <c r="I30"/>
      <c r="J30"/>
      <c r="K30"/>
      <c r="L30"/>
      <c r="M30"/>
      <c r="N30"/>
      <c r="O30"/>
    </row>
    <row r="31" spans="1:15" x14ac:dyDescent="0.2">
      <c r="A31"/>
      <c r="B31"/>
      <c r="C31"/>
      <c r="D31"/>
      <c r="E31"/>
      <c r="F31"/>
      <c r="G31"/>
      <c r="H31"/>
      <c r="I31"/>
      <c r="J31"/>
      <c r="K31"/>
      <c r="L31"/>
      <c r="M31"/>
      <c r="N31"/>
      <c r="O31"/>
    </row>
    <row r="32" spans="1:15" x14ac:dyDescent="0.2">
      <c r="A32"/>
      <c r="B32"/>
      <c r="C32"/>
      <c r="D32"/>
      <c r="E32"/>
      <c r="F32"/>
      <c r="G32"/>
      <c r="H32"/>
      <c r="I32"/>
      <c r="J32"/>
      <c r="K32"/>
      <c r="L32"/>
      <c r="M32"/>
      <c r="N32"/>
      <c r="O32"/>
    </row>
    <row r="33" spans="1:15" x14ac:dyDescent="0.2">
      <c r="A33"/>
      <c r="B33"/>
      <c r="C33"/>
      <c r="D33"/>
      <c r="E33"/>
      <c r="F33"/>
      <c r="G33"/>
      <c r="H33"/>
      <c r="I33"/>
      <c r="J33"/>
      <c r="K33"/>
      <c r="L33"/>
      <c r="M33"/>
      <c r="N33"/>
      <c r="O33"/>
    </row>
    <row r="34" spans="1:15" x14ac:dyDescent="0.2">
      <c r="A34"/>
      <c r="B34"/>
      <c r="C34"/>
      <c r="D34"/>
      <c r="E34"/>
      <c r="F34"/>
      <c r="G34"/>
      <c r="H34"/>
      <c r="I34"/>
      <c r="J34"/>
      <c r="K34"/>
      <c r="L34"/>
      <c r="M34"/>
      <c r="N34"/>
      <c r="O34"/>
    </row>
    <row r="35" spans="1:15" x14ac:dyDescent="0.2">
      <c r="A35"/>
      <c r="B35"/>
      <c r="C35"/>
      <c r="D35"/>
      <c r="E35"/>
      <c r="F35"/>
      <c r="G35"/>
      <c r="H35"/>
      <c r="I35"/>
      <c r="J35"/>
      <c r="K35"/>
      <c r="L35"/>
      <c r="M35"/>
      <c r="N35"/>
      <c r="O35"/>
    </row>
    <row r="36" spans="1:15" x14ac:dyDescent="0.2">
      <c r="A36"/>
      <c r="B36"/>
      <c r="C36"/>
      <c r="D36"/>
      <c r="E36"/>
      <c r="F36"/>
      <c r="G36"/>
      <c r="H36"/>
      <c r="I36"/>
      <c r="J36"/>
      <c r="K36"/>
      <c r="L36"/>
      <c r="M36"/>
      <c r="N36"/>
      <c r="O36"/>
    </row>
    <row r="37" spans="1:15" x14ac:dyDescent="0.2">
      <c r="A37"/>
      <c r="B37"/>
      <c r="C37"/>
      <c r="D37"/>
      <c r="E37"/>
      <c r="F37"/>
      <c r="G37"/>
      <c r="H37"/>
      <c r="I37"/>
      <c r="J37"/>
      <c r="K37"/>
      <c r="L37"/>
      <c r="M37"/>
      <c r="N37"/>
      <c r="O37"/>
    </row>
    <row r="38" spans="1:15" x14ac:dyDescent="0.2">
      <c r="A38"/>
      <c r="B38"/>
      <c r="C38"/>
      <c r="D38"/>
      <c r="E38"/>
      <c r="F38"/>
      <c r="G38"/>
      <c r="H38"/>
      <c r="I38"/>
      <c r="J38"/>
      <c r="K38"/>
      <c r="L38"/>
      <c r="M38"/>
      <c r="N38"/>
      <c r="O38"/>
    </row>
    <row r="39" spans="1:15" x14ac:dyDescent="0.2">
      <c r="A39"/>
      <c r="B39"/>
      <c r="C39"/>
      <c r="D39"/>
      <c r="E39"/>
      <c r="F39"/>
      <c r="G39"/>
      <c r="H39"/>
      <c r="I39"/>
      <c r="J39"/>
      <c r="K39"/>
      <c r="L39"/>
      <c r="M39"/>
      <c r="N39"/>
      <c r="O39"/>
    </row>
    <row r="40" spans="1:15" x14ac:dyDescent="0.2">
      <c r="A40"/>
      <c r="B40"/>
      <c r="C40"/>
      <c r="D40"/>
      <c r="E40"/>
      <c r="F40"/>
      <c r="G40"/>
      <c r="H40"/>
      <c r="I40"/>
      <c r="J40"/>
      <c r="K40"/>
      <c r="L40"/>
      <c r="M40"/>
      <c r="N40"/>
      <c r="O40"/>
    </row>
    <row r="41" spans="1:15" x14ac:dyDescent="0.2">
      <c r="A41"/>
      <c r="B41"/>
      <c r="C41"/>
      <c r="D41"/>
      <c r="E41"/>
      <c r="F41"/>
      <c r="G41"/>
      <c r="H41"/>
      <c r="I41"/>
      <c r="J41"/>
      <c r="K41"/>
      <c r="L41"/>
      <c r="M41"/>
      <c r="N41"/>
      <c r="O41"/>
    </row>
    <row r="42" spans="1:15" x14ac:dyDescent="0.2">
      <c r="A42"/>
      <c r="B42"/>
      <c r="C42"/>
      <c r="D42"/>
      <c r="E42"/>
      <c r="F42"/>
      <c r="G42"/>
      <c r="H42"/>
      <c r="I42"/>
      <c r="J42"/>
      <c r="K42"/>
      <c r="L42"/>
      <c r="M42"/>
      <c r="N42"/>
      <c r="O42"/>
    </row>
    <row r="43" spans="1:15" x14ac:dyDescent="0.2">
      <c r="A43"/>
      <c r="B43"/>
      <c r="C43"/>
      <c r="D43"/>
      <c r="E43"/>
      <c r="F43"/>
      <c r="G43"/>
      <c r="H43"/>
      <c r="I43"/>
      <c r="J43"/>
      <c r="K43"/>
      <c r="L43"/>
      <c r="M43"/>
      <c r="N43"/>
      <c r="O43"/>
    </row>
    <row r="44" spans="1:15" x14ac:dyDescent="0.2">
      <c r="A44"/>
      <c r="B44"/>
      <c r="C44"/>
      <c r="D44"/>
      <c r="E44"/>
      <c r="F44"/>
      <c r="G44"/>
      <c r="H44"/>
      <c r="I44"/>
      <c r="J44"/>
      <c r="K44"/>
      <c r="L44"/>
      <c r="M44"/>
      <c r="N44"/>
      <c r="O44"/>
    </row>
    <row r="45" spans="1:15" x14ac:dyDescent="0.2">
      <c r="A45"/>
      <c r="B45"/>
      <c r="C45"/>
      <c r="D45"/>
      <c r="E45"/>
      <c r="F45"/>
      <c r="G45"/>
      <c r="H45"/>
      <c r="I45"/>
      <c r="J45"/>
      <c r="K45"/>
      <c r="L45"/>
      <c r="M45"/>
      <c r="N45"/>
      <c r="O45"/>
    </row>
    <row r="46" spans="1:15" x14ac:dyDescent="0.2">
      <c r="A46"/>
      <c r="B46"/>
      <c r="C46"/>
      <c r="D46"/>
      <c r="E46"/>
      <c r="F46"/>
      <c r="G46"/>
      <c r="H46"/>
      <c r="I46"/>
      <c r="J46"/>
      <c r="K46"/>
      <c r="L46"/>
      <c r="M46"/>
      <c r="N46"/>
      <c r="O46"/>
    </row>
    <row r="47" spans="1:15" x14ac:dyDescent="0.2">
      <c r="A47"/>
      <c r="B47"/>
      <c r="C47"/>
      <c r="D47"/>
      <c r="E47"/>
      <c r="F47"/>
      <c r="G47"/>
      <c r="H47"/>
      <c r="I47"/>
      <c r="J47"/>
      <c r="K47"/>
      <c r="L47"/>
      <c r="M47"/>
      <c r="N47"/>
      <c r="O47"/>
    </row>
    <row r="48" spans="1:15" x14ac:dyDescent="0.2">
      <c r="A48"/>
      <c r="B48"/>
      <c r="C48"/>
      <c r="D48"/>
      <c r="E48"/>
      <c r="F48"/>
      <c r="G48"/>
      <c r="H48"/>
      <c r="I48"/>
      <c r="J48"/>
      <c r="K48"/>
      <c r="L48"/>
      <c r="M48"/>
      <c r="N48"/>
      <c r="O48"/>
    </row>
    <row r="49" spans="1:15" x14ac:dyDescent="0.2">
      <c r="A49"/>
      <c r="B49"/>
      <c r="C49"/>
      <c r="D49"/>
      <c r="E49"/>
      <c r="F49"/>
      <c r="G49"/>
      <c r="H49"/>
      <c r="I49"/>
      <c r="J49"/>
      <c r="K49"/>
      <c r="L49"/>
      <c r="M49"/>
      <c r="N49"/>
      <c r="O49"/>
    </row>
    <row r="50" spans="1:15" x14ac:dyDescent="0.2">
      <c r="A50"/>
      <c r="B50"/>
      <c r="C50"/>
      <c r="D50"/>
      <c r="E50"/>
      <c r="F50"/>
      <c r="G50"/>
      <c r="H50"/>
      <c r="I50"/>
      <c r="J50"/>
      <c r="K50"/>
      <c r="L50"/>
      <c r="M50"/>
      <c r="N50"/>
      <c r="O50"/>
    </row>
    <row r="51" spans="1:15" x14ac:dyDescent="0.2">
      <c r="A51"/>
      <c r="B51"/>
      <c r="C51"/>
      <c r="D51"/>
      <c r="E51"/>
      <c r="F51"/>
      <c r="G51"/>
      <c r="H51"/>
      <c r="I51"/>
      <c r="J51"/>
      <c r="K51"/>
      <c r="L51"/>
      <c r="M51"/>
      <c r="N51"/>
      <c r="O51"/>
    </row>
    <row r="52" spans="1:15" x14ac:dyDescent="0.2">
      <c r="A52"/>
      <c r="B52"/>
      <c r="C52"/>
      <c r="D52"/>
      <c r="E52"/>
      <c r="F52"/>
      <c r="G52"/>
      <c r="H52"/>
      <c r="I52"/>
      <c r="J52"/>
      <c r="K52"/>
      <c r="L52"/>
      <c r="M52"/>
      <c r="N52"/>
      <c r="O52"/>
    </row>
    <row r="53" spans="1:15" x14ac:dyDescent="0.2">
      <c r="A53"/>
      <c r="B53"/>
      <c r="C53"/>
      <c r="D53"/>
      <c r="E53"/>
      <c r="F53"/>
      <c r="G53"/>
      <c r="H53"/>
      <c r="I53"/>
      <c r="J53"/>
      <c r="K53"/>
      <c r="L53"/>
      <c r="M53"/>
      <c r="N53"/>
      <c r="O53"/>
    </row>
    <row r="54" spans="1:15" x14ac:dyDescent="0.2">
      <c r="A54"/>
      <c r="B54"/>
      <c r="C54"/>
      <c r="D54"/>
      <c r="E54"/>
      <c r="F54"/>
      <c r="G54"/>
      <c r="H54"/>
      <c r="I54"/>
      <c r="J54"/>
      <c r="K54"/>
      <c r="L54"/>
      <c r="M54"/>
      <c r="N54"/>
      <c r="O54"/>
    </row>
    <row r="55" spans="1:15" x14ac:dyDescent="0.2">
      <c r="A55"/>
      <c r="B55"/>
      <c r="C55"/>
      <c r="D55"/>
      <c r="E55"/>
      <c r="F55"/>
      <c r="G55"/>
      <c r="H55"/>
      <c r="I55"/>
      <c r="J55"/>
      <c r="K55"/>
      <c r="L55"/>
      <c r="M55"/>
      <c r="N55"/>
      <c r="O55"/>
    </row>
    <row r="56" spans="1:15" x14ac:dyDescent="0.2">
      <c r="A56"/>
      <c r="B56"/>
      <c r="C56"/>
      <c r="D56"/>
      <c r="E56"/>
      <c r="F56"/>
      <c r="G56"/>
      <c r="H56"/>
      <c r="I56"/>
      <c r="J56"/>
      <c r="K56"/>
      <c r="L56"/>
      <c r="M56"/>
      <c r="N56"/>
      <c r="O56"/>
    </row>
    <row r="57" spans="1:15" x14ac:dyDescent="0.2">
      <c r="A57"/>
      <c r="B57"/>
      <c r="C57"/>
      <c r="D57"/>
      <c r="E57"/>
      <c r="F57"/>
      <c r="G57"/>
      <c r="H57"/>
      <c r="I57"/>
      <c r="J57"/>
      <c r="K57"/>
      <c r="L57"/>
      <c r="M57"/>
      <c r="N57"/>
      <c r="O57"/>
    </row>
    <row r="58" spans="1:15" x14ac:dyDescent="0.2">
      <c r="A58"/>
      <c r="B58"/>
      <c r="C58"/>
      <c r="D58"/>
      <c r="E58"/>
      <c r="F58"/>
      <c r="G58"/>
      <c r="H58"/>
      <c r="I58"/>
      <c r="J58"/>
      <c r="K58"/>
      <c r="L58"/>
      <c r="M58"/>
      <c r="N58"/>
      <c r="O58"/>
    </row>
    <row r="59" spans="1:15" x14ac:dyDescent="0.2">
      <c r="A59"/>
      <c r="B59"/>
      <c r="C59"/>
      <c r="D59"/>
      <c r="E59"/>
      <c r="F59"/>
      <c r="G59"/>
      <c r="H59"/>
      <c r="I59"/>
      <c r="J59"/>
      <c r="K59"/>
      <c r="L59"/>
      <c r="M59"/>
      <c r="N59"/>
      <c r="O59"/>
    </row>
    <row r="60" spans="1:15" x14ac:dyDescent="0.2">
      <c r="A60"/>
      <c r="B60"/>
      <c r="C60"/>
      <c r="D60"/>
      <c r="E60"/>
      <c r="F60"/>
      <c r="G60"/>
      <c r="H60"/>
      <c r="I60"/>
      <c r="J60"/>
      <c r="K60"/>
      <c r="L60"/>
      <c r="M60"/>
      <c r="N60"/>
      <c r="O60"/>
    </row>
    <row r="61" spans="1:15" x14ac:dyDescent="0.2">
      <c r="A61"/>
      <c r="B61"/>
      <c r="C61"/>
      <c r="D61"/>
      <c r="E61"/>
      <c r="F61"/>
      <c r="G61"/>
      <c r="H61"/>
      <c r="I61"/>
      <c r="J61"/>
      <c r="K61"/>
      <c r="L61"/>
      <c r="M61"/>
      <c r="N61"/>
      <c r="O61"/>
    </row>
    <row r="62" spans="1:15" x14ac:dyDescent="0.2">
      <c r="A62"/>
      <c r="B62"/>
      <c r="C62"/>
      <c r="D62"/>
      <c r="E62"/>
      <c r="F62"/>
      <c r="G62"/>
      <c r="H62"/>
      <c r="I62"/>
      <c r="J62"/>
      <c r="K62"/>
      <c r="L62"/>
      <c r="M62"/>
      <c r="N62"/>
      <c r="O62"/>
    </row>
    <row r="63" spans="1:15" x14ac:dyDescent="0.2">
      <c r="A63"/>
      <c r="B63"/>
      <c r="C63"/>
      <c r="D63"/>
      <c r="E63"/>
      <c r="F63"/>
      <c r="G63"/>
      <c r="H63"/>
      <c r="I63"/>
      <c r="J63"/>
      <c r="K63"/>
      <c r="L63"/>
      <c r="M63"/>
      <c r="N63"/>
      <c r="O63"/>
    </row>
    <row r="64" spans="1:15" x14ac:dyDescent="0.2">
      <c r="A64"/>
      <c r="B64"/>
      <c r="C64"/>
      <c r="D64"/>
      <c r="E64"/>
      <c r="F64"/>
      <c r="G64"/>
      <c r="H64"/>
      <c r="I64"/>
      <c r="J64"/>
      <c r="K64"/>
      <c r="L64"/>
      <c r="M64"/>
      <c r="N64"/>
      <c r="O64"/>
    </row>
    <row r="65" spans="1:15" x14ac:dyDescent="0.2">
      <c r="A65"/>
      <c r="B65"/>
      <c r="C65"/>
      <c r="D65"/>
      <c r="E65"/>
      <c r="F65"/>
      <c r="G65"/>
      <c r="H65"/>
      <c r="I65"/>
      <c r="J65"/>
      <c r="K65"/>
      <c r="L65"/>
      <c r="M65"/>
      <c r="N65"/>
      <c r="O65"/>
    </row>
    <row r="66" spans="1:15" x14ac:dyDescent="0.2">
      <c r="A66"/>
      <c r="B66"/>
      <c r="C66"/>
      <c r="D66"/>
      <c r="E66"/>
      <c r="F66"/>
      <c r="G66"/>
      <c r="H66"/>
      <c r="I66"/>
      <c r="J66"/>
      <c r="K66"/>
      <c r="L66"/>
      <c r="M66"/>
      <c r="N66"/>
      <c r="O66"/>
    </row>
    <row r="67" spans="1:15" x14ac:dyDescent="0.2">
      <c r="A67"/>
      <c r="B67"/>
      <c r="C67"/>
      <c r="D67"/>
      <c r="E67"/>
      <c r="F67"/>
      <c r="G67"/>
      <c r="H67"/>
      <c r="I67"/>
      <c r="J67"/>
      <c r="K67"/>
      <c r="L67"/>
      <c r="M67"/>
      <c r="N67"/>
      <c r="O67"/>
    </row>
    <row r="68" spans="1:15" x14ac:dyDescent="0.2">
      <c r="A68"/>
      <c r="B68"/>
      <c r="C68"/>
      <c r="D68"/>
      <c r="E68"/>
      <c r="F68"/>
      <c r="G68"/>
      <c r="H68"/>
      <c r="I68"/>
      <c r="J68"/>
      <c r="K68"/>
      <c r="L68"/>
      <c r="M68"/>
      <c r="N68"/>
      <c r="O68"/>
    </row>
    <row r="69" spans="1:15" x14ac:dyDescent="0.2">
      <c r="A69"/>
      <c r="B69"/>
      <c r="C69"/>
      <c r="D69"/>
      <c r="E69"/>
      <c r="F69"/>
      <c r="G69"/>
      <c r="H69"/>
      <c r="I69"/>
      <c r="J69"/>
      <c r="K69"/>
      <c r="L69"/>
      <c r="M69"/>
      <c r="N69"/>
      <c r="O69"/>
    </row>
    <row r="70" spans="1:15" x14ac:dyDescent="0.2">
      <c r="A70"/>
      <c r="B70"/>
      <c r="C70"/>
      <c r="D70"/>
      <c r="E70"/>
      <c r="F70"/>
      <c r="G70"/>
      <c r="H70"/>
      <c r="I70"/>
      <c r="J70"/>
      <c r="K70"/>
      <c r="L70"/>
      <c r="M70"/>
      <c r="N70"/>
      <c r="O70"/>
    </row>
    <row r="71" spans="1:15" x14ac:dyDescent="0.2">
      <c r="A71"/>
      <c r="B71"/>
      <c r="C71"/>
      <c r="D71"/>
      <c r="E71"/>
      <c r="F71"/>
      <c r="G71"/>
      <c r="H71"/>
      <c r="I71"/>
      <c r="J71"/>
      <c r="K71"/>
      <c r="L71"/>
      <c r="M71"/>
      <c r="N71"/>
      <c r="O71"/>
    </row>
    <row r="72" spans="1:15" x14ac:dyDescent="0.2">
      <c r="A72"/>
      <c r="B72"/>
      <c r="C72"/>
      <c r="D72"/>
      <c r="E72"/>
      <c r="F72"/>
      <c r="G72"/>
      <c r="H72"/>
      <c r="I72"/>
      <c r="J72"/>
      <c r="K72"/>
      <c r="L72"/>
      <c r="M72"/>
      <c r="N72"/>
      <c r="O72"/>
    </row>
    <row r="73" spans="1:15" x14ac:dyDescent="0.2">
      <c r="A73"/>
      <c r="B73"/>
      <c r="C73"/>
      <c r="D73"/>
      <c r="E73"/>
      <c r="F73"/>
      <c r="G73"/>
      <c r="H73"/>
      <c r="I73"/>
      <c r="J73"/>
      <c r="K73"/>
      <c r="L73"/>
      <c r="M73"/>
      <c r="N73"/>
      <c r="O73"/>
    </row>
    <row r="74" spans="1:15" x14ac:dyDescent="0.2">
      <c r="A74"/>
      <c r="B74"/>
      <c r="C74"/>
      <c r="D74"/>
      <c r="E74"/>
      <c r="F74"/>
      <c r="G74"/>
      <c r="H74"/>
      <c r="I74"/>
      <c r="J74"/>
      <c r="K74"/>
      <c r="L74"/>
      <c r="M74"/>
      <c r="N74"/>
      <c r="O74"/>
    </row>
    <row r="75" spans="1:15" x14ac:dyDescent="0.2">
      <c r="A75"/>
      <c r="B75"/>
      <c r="C75"/>
      <c r="D75"/>
      <c r="E75"/>
      <c r="F75"/>
      <c r="G75"/>
      <c r="H75"/>
      <c r="I75"/>
      <c r="J75"/>
      <c r="K75"/>
      <c r="L75"/>
      <c r="M75"/>
      <c r="N75"/>
      <c r="O75"/>
    </row>
    <row r="76" spans="1:15" x14ac:dyDescent="0.2">
      <c r="A76"/>
      <c r="B76"/>
      <c r="C76"/>
      <c r="D76"/>
      <c r="E76"/>
      <c r="F76"/>
      <c r="G76"/>
      <c r="H76"/>
      <c r="I76"/>
      <c r="J76"/>
      <c r="K76"/>
      <c r="L76"/>
      <c r="M76"/>
      <c r="N76"/>
      <c r="O76"/>
    </row>
    <row r="77" spans="1:15" x14ac:dyDescent="0.2">
      <c r="A77"/>
      <c r="B77"/>
      <c r="C77"/>
      <c r="D77"/>
      <c r="E77"/>
      <c r="F77"/>
      <c r="G77"/>
      <c r="H77"/>
      <c r="I77"/>
      <c r="J77"/>
      <c r="K77"/>
      <c r="L77"/>
      <c r="M77"/>
      <c r="N77"/>
      <c r="O77"/>
    </row>
    <row r="78" spans="1:15" x14ac:dyDescent="0.2">
      <c r="A78"/>
      <c r="B78"/>
      <c r="C78"/>
      <c r="D78"/>
      <c r="E78"/>
      <c r="F78"/>
      <c r="G78"/>
      <c r="H78"/>
      <c r="I78"/>
      <c r="J78"/>
      <c r="K78"/>
      <c r="L78"/>
      <c r="M78"/>
      <c r="N78"/>
      <c r="O78"/>
    </row>
    <row r="79" spans="1:15" x14ac:dyDescent="0.2">
      <c r="A79"/>
      <c r="B79"/>
      <c r="C79"/>
      <c r="D79"/>
      <c r="E79"/>
      <c r="F79"/>
      <c r="G79"/>
      <c r="H79"/>
      <c r="I79"/>
      <c r="J79"/>
      <c r="K79"/>
      <c r="L79"/>
      <c r="M79"/>
      <c r="N79"/>
      <c r="O79"/>
    </row>
    <row r="80" spans="1:15" x14ac:dyDescent="0.2">
      <c r="A80"/>
      <c r="B80"/>
      <c r="C80"/>
      <c r="D80"/>
      <c r="E80"/>
      <c r="F80"/>
      <c r="G80"/>
      <c r="H80"/>
      <c r="I80"/>
      <c r="J80"/>
      <c r="K80"/>
      <c r="L80"/>
      <c r="M80"/>
      <c r="N80"/>
      <c r="O80"/>
    </row>
    <row r="81" spans="1:15" x14ac:dyDescent="0.2">
      <c r="A81"/>
      <c r="B81"/>
      <c r="C81"/>
      <c r="D81"/>
      <c r="E81"/>
      <c r="F81"/>
      <c r="G81"/>
      <c r="H81"/>
      <c r="I81"/>
      <c r="J81"/>
      <c r="K81"/>
      <c r="L81"/>
      <c r="M81"/>
      <c r="N81"/>
      <c r="O81"/>
    </row>
    <row r="82" spans="1:15" x14ac:dyDescent="0.2">
      <c r="A82"/>
      <c r="B82"/>
      <c r="C82"/>
      <c r="D82"/>
      <c r="E82"/>
      <c r="F82"/>
      <c r="G82"/>
      <c r="H82"/>
      <c r="I82"/>
      <c r="J82"/>
      <c r="K82"/>
      <c r="L82"/>
      <c r="M82"/>
      <c r="N82"/>
      <c r="O82"/>
    </row>
    <row r="83" spans="1:15" x14ac:dyDescent="0.2">
      <c r="A83"/>
      <c r="B83"/>
      <c r="C83"/>
      <c r="D83"/>
      <c r="E83"/>
      <c r="F83"/>
      <c r="G83"/>
      <c r="H83"/>
      <c r="I83"/>
      <c r="J83"/>
      <c r="K83"/>
      <c r="L83"/>
      <c r="M83"/>
      <c r="N83"/>
      <c r="O83"/>
    </row>
    <row r="84" spans="1:15" x14ac:dyDescent="0.2">
      <c r="A84"/>
      <c r="B84"/>
      <c r="C84"/>
      <c r="D84"/>
      <c r="E84"/>
      <c r="F84"/>
      <c r="G84"/>
      <c r="H84"/>
      <c r="I84"/>
      <c r="J84"/>
      <c r="K84"/>
      <c r="L84"/>
      <c r="M84"/>
      <c r="N84"/>
      <c r="O84"/>
    </row>
    <row r="85" spans="1:15" x14ac:dyDescent="0.2">
      <c r="A85"/>
      <c r="B85"/>
      <c r="C85"/>
      <c r="D85"/>
      <c r="E85"/>
      <c r="F85"/>
      <c r="G85"/>
      <c r="H85"/>
      <c r="I85"/>
      <c r="J85"/>
      <c r="K85"/>
      <c r="L85"/>
      <c r="M85"/>
      <c r="N85"/>
      <c r="O85"/>
    </row>
    <row r="86" spans="1:15" x14ac:dyDescent="0.2">
      <c r="A86"/>
      <c r="B86"/>
      <c r="C86"/>
      <c r="D86"/>
      <c r="E86"/>
      <c r="F86"/>
      <c r="G86"/>
      <c r="H86"/>
      <c r="I86"/>
      <c r="J86"/>
      <c r="K86"/>
      <c r="L86"/>
      <c r="M86"/>
      <c r="N86"/>
      <c r="O86"/>
    </row>
    <row r="87" spans="1:15" x14ac:dyDescent="0.2">
      <c r="A87"/>
      <c r="B87"/>
      <c r="C87"/>
      <c r="D87"/>
      <c r="E87"/>
      <c r="F87"/>
      <c r="G87"/>
      <c r="H87"/>
      <c r="I87"/>
      <c r="J87"/>
      <c r="K87"/>
      <c r="L87"/>
      <c r="M87"/>
      <c r="N87"/>
      <c r="O87"/>
    </row>
    <row r="88" spans="1:15" x14ac:dyDescent="0.2">
      <c r="A88"/>
      <c r="B88"/>
      <c r="C88"/>
      <c r="D88"/>
      <c r="E88"/>
      <c r="F88"/>
      <c r="G88"/>
      <c r="H88"/>
      <c r="I88"/>
      <c r="J88"/>
      <c r="K88"/>
      <c r="L88"/>
      <c r="M88"/>
      <c r="N88"/>
      <c r="O88"/>
    </row>
    <row r="89" spans="1:15" x14ac:dyDescent="0.2">
      <c r="A89"/>
      <c r="B89"/>
      <c r="C89"/>
      <c r="D89"/>
      <c r="E89"/>
      <c r="F89"/>
      <c r="G89"/>
      <c r="H89"/>
      <c r="I89"/>
      <c r="J89"/>
      <c r="K89"/>
      <c r="L89"/>
      <c r="M89"/>
      <c r="N89"/>
      <c r="O89"/>
    </row>
    <row r="90" spans="1:15" x14ac:dyDescent="0.2">
      <c r="A90"/>
      <c r="B90"/>
      <c r="C90"/>
      <c r="D90"/>
      <c r="E90"/>
      <c r="F90"/>
      <c r="G90"/>
      <c r="H90"/>
      <c r="I90"/>
      <c r="J90"/>
      <c r="K90"/>
      <c r="L90"/>
      <c r="M90"/>
      <c r="N90"/>
      <c r="O90"/>
    </row>
    <row r="91" spans="1:15" x14ac:dyDescent="0.2">
      <c r="A91"/>
      <c r="B91"/>
      <c r="C91"/>
      <c r="D91"/>
      <c r="E91"/>
      <c r="F91"/>
      <c r="G91"/>
      <c r="H91"/>
      <c r="I91"/>
      <c r="J91"/>
      <c r="K91"/>
      <c r="L91"/>
      <c r="M91"/>
      <c r="N91"/>
      <c r="O91"/>
    </row>
    <row r="92" spans="1:15" x14ac:dyDescent="0.2">
      <c r="A92"/>
      <c r="B92"/>
      <c r="C92"/>
      <c r="D92"/>
      <c r="E92"/>
      <c r="F92"/>
      <c r="G92"/>
      <c r="H92"/>
      <c r="I92"/>
      <c r="J92"/>
      <c r="K92"/>
      <c r="L92"/>
      <c r="M92"/>
      <c r="N92"/>
      <c r="O92"/>
    </row>
    <row r="93" spans="1:15" x14ac:dyDescent="0.2">
      <c r="A93"/>
      <c r="B93"/>
      <c r="C93"/>
      <c r="D93"/>
      <c r="E93"/>
      <c r="F93"/>
      <c r="G93"/>
      <c r="H93"/>
      <c r="I93"/>
      <c r="J93"/>
      <c r="K93"/>
      <c r="L93"/>
      <c r="M93"/>
      <c r="N93"/>
      <c r="O93"/>
    </row>
    <row r="94" spans="1:15" x14ac:dyDescent="0.2">
      <c r="A94"/>
      <c r="B94"/>
      <c r="C94"/>
      <c r="D94"/>
      <c r="E94"/>
      <c r="F94"/>
      <c r="G94"/>
      <c r="H94"/>
      <c r="I94"/>
      <c r="J94"/>
      <c r="K94"/>
      <c r="L94"/>
      <c r="M94"/>
      <c r="N94"/>
      <c r="O94"/>
    </row>
    <row r="95" spans="1:15" x14ac:dyDescent="0.2">
      <c r="A95"/>
      <c r="B95"/>
      <c r="C95"/>
      <c r="D95"/>
      <c r="E95"/>
      <c r="F95"/>
      <c r="G95"/>
      <c r="H95"/>
      <c r="I95"/>
      <c r="J95"/>
      <c r="K95"/>
      <c r="L95"/>
      <c r="M95"/>
      <c r="N95"/>
      <c r="O95"/>
    </row>
    <row r="96" spans="1:15" x14ac:dyDescent="0.2">
      <c r="A96"/>
      <c r="B96"/>
      <c r="C96"/>
      <c r="D96"/>
      <c r="E96"/>
      <c r="F96"/>
      <c r="G96"/>
      <c r="H96"/>
      <c r="I96"/>
      <c r="J96"/>
      <c r="K96"/>
      <c r="L96"/>
      <c r="M96"/>
      <c r="N96"/>
      <c r="O96"/>
    </row>
    <row r="97" spans="1:15" x14ac:dyDescent="0.2">
      <c r="A97"/>
      <c r="B97"/>
      <c r="C97"/>
      <c r="D97"/>
      <c r="E97"/>
      <c r="F97"/>
      <c r="G97"/>
      <c r="H97"/>
      <c r="I97"/>
      <c r="J97"/>
      <c r="K97"/>
      <c r="L97"/>
      <c r="M97"/>
      <c r="N97"/>
      <c r="O97"/>
    </row>
    <row r="98" spans="1:15" x14ac:dyDescent="0.2">
      <c r="A98"/>
      <c r="B98"/>
      <c r="C98"/>
      <c r="D98"/>
      <c r="E98"/>
      <c r="F98"/>
      <c r="G98"/>
      <c r="H98"/>
      <c r="I98"/>
      <c r="J98"/>
      <c r="K98"/>
      <c r="L98"/>
      <c r="M98"/>
      <c r="N98"/>
      <c r="O98"/>
    </row>
    <row r="99" spans="1:15" x14ac:dyDescent="0.2">
      <c r="A99"/>
      <c r="B99"/>
      <c r="C99"/>
      <c r="D99"/>
      <c r="E99"/>
      <c r="F99"/>
      <c r="G99"/>
      <c r="H99"/>
      <c r="I99"/>
      <c r="J99"/>
      <c r="K99"/>
      <c r="L99"/>
      <c r="M99"/>
      <c r="N99"/>
      <c r="O99"/>
    </row>
    <row r="100" spans="1:15" x14ac:dyDescent="0.2">
      <c r="A100"/>
      <c r="B100"/>
      <c r="C100"/>
      <c r="D100"/>
      <c r="E100"/>
      <c r="F100"/>
      <c r="G100"/>
      <c r="H100"/>
      <c r="I100"/>
      <c r="J100"/>
      <c r="K100"/>
      <c r="L100"/>
      <c r="M100"/>
      <c r="N100"/>
      <c r="O100"/>
    </row>
    <row r="101" spans="1:15" x14ac:dyDescent="0.2">
      <c r="A101"/>
      <c r="B101"/>
      <c r="C101"/>
      <c r="D101"/>
      <c r="E101"/>
      <c r="F101"/>
      <c r="G101"/>
      <c r="H101"/>
      <c r="I101"/>
      <c r="J101"/>
      <c r="K101"/>
      <c r="L101"/>
      <c r="M101"/>
      <c r="N101"/>
      <c r="O101"/>
    </row>
    <row r="102" spans="1:15" x14ac:dyDescent="0.2">
      <c r="A102"/>
      <c r="B102"/>
      <c r="C102"/>
      <c r="D102"/>
      <c r="E102"/>
      <c r="F102"/>
      <c r="G102"/>
      <c r="H102"/>
      <c r="I102"/>
      <c r="J102"/>
      <c r="K102"/>
      <c r="L102"/>
      <c r="M102"/>
      <c r="N102"/>
      <c r="O102"/>
    </row>
    <row r="103" spans="1:15" x14ac:dyDescent="0.2">
      <c r="A103"/>
      <c r="B103"/>
      <c r="C103"/>
      <c r="D103"/>
      <c r="E103"/>
      <c r="F103"/>
      <c r="G103"/>
      <c r="H103"/>
      <c r="I103"/>
      <c r="J103"/>
      <c r="K103"/>
      <c r="L103"/>
      <c r="M103"/>
      <c r="N103"/>
      <c r="O103"/>
    </row>
    <row r="104" spans="1:15" x14ac:dyDescent="0.2">
      <c r="A104"/>
      <c r="B104"/>
      <c r="C104"/>
      <c r="D104"/>
      <c r="E104"/>
      <c r="F104"/>
      <c r="G104"/>
      <c r="H104"/>
      <c r="I104"/>
      <c r="J104"/>
      <c r="K104"/>
      <c r="L104"/>
      <c r="M104"/>
      <c r="N104"/>
      <c r="O104"/>
    </row>
    <row r="105" spans="1:15" x14ac:dyDescent="0.2">
      <c r="A105"/>
      <c r="B105"/>
      <c r="C105"/>
      <c r="D105"/>
      <c r="E105"/>
      <c r="F105"/>
      <c r="G105"/>
      <c r="H105"/>
      <c r="I105"/>
      <c r="J105"/>
      <c r="K105"/>
      <c r="L105"/>
      <c r="M105"/>
      <c r="N105"/>
      <c r="O105"/>
    </row>
    <row r="106" spans="1:15" x14ac:dyDescent="0.2">
      <c r="A106"/>
      <c r="B106"/>
      <c r="C106"/>
      <c r="D106"/>
      <c r="E106"/>
      <c r="F106"/>
      <c r="G106"/>
      <c r="H106"/>
      <c r="I106"/>
      <c r="J106"/>
      <c r="K106"/>
      <c r="L106"/>
      <c r="M106"/>
      <c r="N106"/>
      <c r="O106"/>
    </row>
    <row r="107" spans="1:15" x14ac:dyDescent="0.2">
      <c r="A107"/>
      <c r="B107"/>
      <c r="C107"/>
      <c r="D107"/>
      <c r="E107"/>
      <c r="F107"/>
      <c r="G107"/>
      <c r="H107"/>
      <c r="I107"/>
      <c r="J107"/>
      <c r="K107"/>
      <c r="L107"/>
      <c r="M107"/>
      <c r="N107"/>
      <c r="O107"/>
    </row>
    <row r="108" spans="1:15" x14ac:dyDescent="0.2">
      <c r="A108"/>
      <c r="B108"/>
      <c r="C108"/>
      <c r="D108"/>
      <c r="E108"/>
      <c r="F108"/>
      <c r="G108"/>
      <c r="H108"/>
      <c r="I108"/>
      <c r="J108"/>
      <c r="K108"/>
      <c r="L108"/>
      <c r="M108"/>
      <c r="N108"/>
      <c r="O108"/>
    </row>
    <row r="109" spans="1:15" x14ac:dyDescent="0.2">
      <c r="A109"/>
      <c r="B109"/>
      <c r="C109"/>
      <c r="D109"/>
      <c r="E109"/>
      <c r="F109"/>
      <c r="G109"/>
      <c r="H109"/>
      <c r="I109"/>
      <c r="J109"/>
      <c r="K109"/>
      <c r="L109"/>
      <c r="M109"/>
      <c r="N109"/>
      <c r="O109"/>
    </row>
    <row r="110" spans="1:15" x14ac:dyDescent="0.2">
      <c r="A110"/>
      <c r="B110"/>
      <c r="C110"/>
      <c r="D110"/>
      <c r="E110"/>
      <c r="F110"/>
      <c r="G110"/>
      <c r="H110"/>
      <c r="I110"/>
      <c r="J110"/>
      <c r="K110"/>
      <c r="L110"/>
      <c r="M110"/>
      <c r="N110"/>
      <c r="O110"/>
    </row>
    <row r="111" spans="1:15" x14ac:dyDescent="0.2">
      <c r="A111"/>
      <c r="B111"/>
      <c r="C111"/>
      <c r="D111"/>
      <c r="E111"/>
      <c r="F111"/>
      <c r="G111"/>
      <c r="H111"/>
      <c r="I111"/>
      <c r="J111"/>
      <c r="K111"/>
      <c r="L111"/>
      <c r="M111"/>
      <c r="N111"/>
      <c r="O111"/>
    </row>
    <row r="112" spans="1:15" x14ac:dyDescent="0.2">
      <c r="A112"/>
      <c r="B112"/>
      <c r="C112"/>
      <c r="D112"/>
      <c r="E112"/>
      <c r="F112"/>
      <c r="G112"/>
      <c r="H112"/>
      <c r="I112"/>
      <c r="J112"/>
      <c r="K112"/>
      <c r="L112"/>
      <c r="M112"/>
      <c r="N112"/>
      <c r="O112"/>
    </row>
    <row r="113" spans="1:15" x14ac:dyDescent="0.2">
      <c r="A113"/>
      <c r="B113"/>
      <c r="C113"/>
      <c r="D113"/>
      <c r="E113"/>
      <c r="F113"/>
      <c r="G113"/>
      <c r="H113"/>
      <c r="I113"/>
      <c r="J113"/>
      <c r="K113"/>
      <c r="L113"/>
      <c r="M113"/>
      <c r="N113"/>
      <c r="O113"/>
    </row>
    <row r="114" spans="1:15" x14ac:dyDescent="0.2">
      <c r="A114"/>
      <c r="B114"/>
      <c r="C114"/>
      <c r="D114"/>
      <c r="E114"/>
      <c r="F114"/>
      <c r="G114"/>
      <c r="H114"/>
      <c r="I114"/>
      <c r="J114"/>
      <c r="K114"/>
      <c r="L114"/>
      <c r="M114"/>
      <c r="N114"/>
      <c r="O114"/>
    </row>
    <row r="115" spans="1:15" x14ac:dyDescent="0.2">
      <c r="A115"/>
      <c r="B115"/>
      <c r="C115"/>
      <c r="D115"/>
      <c r="E115"/>
      <c r="F115"/>
      <c r="G115"/>
      <c r="H115"/>
      <c r="I115"/>
      <c r="J115"/>
      <c r="K115"/>
      <c r="L115"/>
      <c r="M115"/>
      <c r="N115"/>
      <c r="O115"/>
    </row>
    <row r="116" spans="1:15" x14ac:dyDescent="0.2">
      <c r="A116"/>
      <c r="B116"/>
      <c r="C116"/>
      <c r="D116"/>
      <c r="E116"/>
      <c r="F116"/>
      <c r="G116"/>
      <c r="H116"/>
      <c r="I116"/>
      <c r="J116"/>
      <c r="K116"/>
      <c r="L116"/>
      <c r="M116"/>
      <c r="N116"/>
      <c r="O116"/>
    </row>
    <row r="117" spans="1:15" x14ac:dyDescent="0.2">
      <c r="A117"/>
      <c r="B117"/>
      <c r="C117"/>
      <c r="D117"/>
      <c r="E117"/>
      <c r="F117"/>
      <c r="G117"/>
      <c r="H117"/>
      <c r="I117"/>
      <c r="J117"/>
      <c r="K117"/>
      <c r="L117"/>
      <c r="M117"/>
      <c r="N117"/>
      <c r="O117"/>
    </row>
    <row r="118" spans="1:15" x14ac:dyDescent="0.2">
      <c r="A118"/>
      <c r="B118"/>
      <c r="C118"/>
      <c r="D118"/>
      <c r="E118"/>
      <c r="F118"/>
      <c r="G118"/>
      <c r="H118"/>
      <c r="I118"/>
      <c r="J118"/>
      <c r="K118"/>
      <c r="L118"/>
      <c r="M118"/>
      <c r="N118"/>
      <c r="O118"/>
    </row>
    <row r="119" spans="1:15" x14ac:dyDescent="0.2">
      <c r="A119"/>
      <c r="B119"/>
      <c r="C119"/>
      <c r="D119"/>
      <c r="E119"/>
      <c r="F119"/>
      <c r="G119"/>
      <c r="H119"/>
      <c r="I119"/>
      <c r="J119"/>
      <c r="K119"/>
      <c r="L119"/>
      <c r="M119"/>
      <c r="N119"/>
      <c r="O119"/>
    </row>
    <row r="120" spans="1:15" x14ac:dyDescent="0.2">
      <c r="A120"/>
      <c r="B120"/>
      <c r="C120"/>
      <c r="D120"/>
      <c r="E120"/>
      <c r="F120"/>
      <c r="G120"/>
      <c r="H120"/>
      <c r="I120"/>
      <c r="J120"/>
      <c r="K120"/>
      <c r="L120"/>
      <c r="M120"/>
      <c r="N120"/>
      <c r="O120"/>
    </row>
    <row r="121" spans="1:15" x14ac:dyDescent="0.2">
      <c r="A121"/>
      <c r="B121"/>
      <c r="C121"/>
      <c r="D121"/>
      <c r="E121"/>
      <c r="F121"/>
      <c r="G121"/>
      <c r="H121"/>
      <c r="I121"/>
      <c r="J121"/>
      <c r="K121"/>
      <c r="L121"/>
      <c r="M121"/>
      <c r="N121"/>
      <c r="O121"/>
    </row>
    <row r="122" spans="1:15" x14ac:dyDescent="0.2">
      <c r="A122"/>
      <c r="B122"/>
      <c r="C122"/>
      <c r="D122"/>
      <c r="E122"/>
      <c r="F122"/>
      <c r="G122"/>
      <c r="H122"/>
      <c r="I122"/>
      <c r="J122"/>
      <c r="K122"/>
      <c r="L122"/>
      <c r="M122"/>
      <c r="N122"/>
      <c r="O122"/>
    </row>
    <row r="123" spans="1:15" x14ac:dyDescent="0.2">
      <c r="A123"/>
      <c r="B123"/>
      <c r="C123"/>
      <c r="D123"/>
      <c r="E123"/>
      <c r="F123"/>
      <c r="G123"/>
      <c r="H123"/>
      <c r="I123"/>
      <c r="J123"/>
      <c r="K123"/>
      <c r="L123"/>
      <c r="M123"/>
      <c r="N123"/>
      <c r="O123"/>
    </row>
    <row r="124" spans="1:15" x14ac:dyDescent="0.2">
      <c r="A124"/>
      <c r="B124"/>
      <c r="C124"/>
      <c r="D124"/>
      <c r="E124"/>
      <c r="F124"/>
      <c r="G124"/>
      <c r="H124"/>
      <c r="I124"/>
      <c r="J124"/>
      <c r="K124"/>
      <c r="L124"/>
      <c r="M124"/>
      <c r="N124"/>
      <c r="O124"/>
    </row>
    <row r="125" spans="1:15" x14ac:dyDescent="0.2">
      <c r="A125"/>
      <c r="B125"/>
      <c r="C125"/>
      <c r="D125"/>
      <c r="E125"/>
      <c r="F125"/>
      <c r="G125"/>
      <c r="H125"/>
      <c r="I125"/>
      <c r="J125"/>
      <c r="K125"/>
      <c r="L125"/>
      <c r="M125"/>
      <c r="N125"/>
      <c r="O125"/>
    </row>
    <row r="126" spans="1:15" x14ac:dyDescent="0.2">
      <c r="A126"/>
      <c r="B126"/>
      <c r="C126"/>
      <c r="D126"/>
      <c r="E126"/>
      <c r="F126"/>
      <c r="G126"/>
      <c r="H126"/>
      <c r="I126"/>
      <c r="J126"/>
      <c r="K126"/>
      <c r="L126"/>
      <c r="M126"/>
      <c r="N126"/>
      <c r="O126"/>
    </row>
    <row r="127" spans="1:15" x14ac:dyDescent="0.2">
      <c r="A127"/>
      <c r="B127"/>
      <c r="C127"/>
      <c r="D127"/>
      <c r="E127"/>
      <c r="F127"/>
      <c r="G127"/>
      <c r="H127"/>
      <c r="I127"/>
      <c r="J127"/>
      <c r="K127"/>
      <c r="L127"/>
      <c r="M127"/>
      <c r="N127"/>
      <c r="O127"/>
    </row>
    <row r="128" spans="1:15" x14ac:dyDescent="0.2">
      <c r="A128"/>
      <c r="B128"/>
      <c r="C128"/>
      <c r="D128"/>
      <c r="E128"/>
      <c r="F128"/>
      <c r="G128"/>
      <c r="H128"/>
      <c r="I128"/>
      <c r="J128"/>
      <c r="K128"/>
      <c r="L128"/>
      <c r="M128"/>
      <c r="N128"/>
      <c r="O128"/>
    </row>
    <row r="129" spans="1:15" x14ac:dyDescent="0.2">
      <c r="A129"/>
      <c r="B129"/>
      <c r="C129"/>
      <c r="D129"/>
      <c r="E129"/>
      <c r="F129"/>
      <c r="G129"/>
      <c r="H129"/>
      <c r="I129"/>
      <c r="J129"/>
      <c r="K129"/>
      <c r="L129"/>
      <c r="M129"/>
      <c r="N129"/>
      <c r="O129"/>
    </row>
    <row r="130" spans="1:15" x14ac:dyDescent="0.2">
      <c r="A130"/>
      <c r="B130"/>
      <c r="C130"/>
      <c r="D130"/>
      <c r="E130"/>
      <c r="F130"/>
      <c r="G130"/>
      <c r="H130"/>
      <c r="I130"/>
      <c r="J130"/>
      <c r="K130"/>
      <c r="L130"/>
      <c r="M130"/>
      <c r="N130"/>
      <c r="O130"/>
    </row>
    <row r="131" spans="1:15" x14ac:dyDescent="0.2">
      <c r="A131"/>
      <c r="B131"/>
      <c r="C131"/>
      <c r="D131"/>
      <c r="E131"/>
      <c r="F131"/>
      <c r="G131"/>
      <c r="H131"/>
      <c r="I131"/>
      <c r="J131"/>
      <c r="K131"/>
      <c r="L131"/>
      <c r="M131"/>
      <c r="N131"/>
      <c r="O131"/>
    </row>
    <row r="132" spans="1:15" x14ac:dyDescent="0.2">
      <c r="A132"/>
      <c r="B132"/>
      <c r="C132"/>
      <c r="D132"/>
      <c r="E132"/>
      <c r="F132"/>
      <c r="G132"/>
      <c r="H132"/>
      <c r="I132"/>
      <c r="J132"/>
      <c r="K132"/>
      <c r="L132"/>
      <c r="M132"/>
      <c r="N132"/>
      <c r="O132"/>
    </row>
    <row r="133" spans="1:15" x14ac:dyDescent="0.2">
      <c r="A133"/>
      <c r="B133"/>
      <c r="C133"/>
      <c r="D133"/>
      <c r="E133"/>
      <c r="F133"/>
      <c r="G133"/>
      <c r="H133"/>
      <c r="I133"/>
      <c r="J133"/>
      <c r="K133"/>
      <c r="L133"/>
      <c r="M133"/>
      <c r="N133"/>
      <c r="O133"/>
    </row>
    <row r="134" spans="1:15" x14ac:dyDescent="0.2">
      <c r="A134"/>
      <c r="B134"/>
      <c r="C134"/>
      <c r="D134"/>
      <c r="E134"/>
      <c r="F134"/>
      <c r="G134"/>
      <c r="H134"/>
      <c r="I134"/>
      <c r="J134"/>
      <c r="K134"/>
      <c r="L134"/>
      <c r="M134"/>
      <c r="N134"/>
      <c r="O134"/>
    </row>
    <row r="135" spans="1:15" x14ac:dyDescent="0.2">
      <c r="A135"/>
      <c r="B135"/>
      <c r="C135"/>
      <c r="D135"/>
      <c r="E135"/>
      <c r="F135"/>
      <c r="G135"/>
      <c r="H135"/>
      <c r="I135"/>
      <c r="J135"/>
      <c r="K135"/>
      <c r="L135"/>
      <c r="M135"/>
      <c r="N135"/>
      <c r="O135"/>
    </row>
    <row r="136" spans="1:15" x14ac:dyDescent="0.2">
      <c r="A136"/>
      <c r="B136"/>
      <c r="C136"/>
      <c r="D136"/>
      <c r="E136"/>
      <c r="F136"/>
      <c r="G136"/>
      <c r="H136"/>
      <c r="I136"/>
      <c r="J136"/>
      <c r="K136"/>
      <c r="L136"/>
      <c r="M136"/>
      <c r="N136"/>
      <c r="O136"/>
    </row>
    <row r="137" spans="1:15" x14ac:dyDescent="0.2">
      <c r="A137"/>
      <c r="B137"/>
      <c r="C137"/>
      <c r="D137"/>
      <c r="E137"/>
      <c r="F137"/>
      <c r="G137"/>
      <c r="H137"/>
      <c r="I137"/>
      <c r="J137"/>
      <c r="K137"/>
      <c r="L137"/>
      <c r="M137"/>
      <c r="N137"/>
      <c r="O137"/>
    </row>
    <row r="138" spans="1:15" x14ac:dyDescent="0.2">
      <c r="A138"/>
      <c r="B138"/>
      <c r="C138"/>
      <c r="D138"/>
      <c r="E138"/>
      <c r="F138"/>
      <c r="G138"/>
      <c r="H138"/>
      <c r="I138"/>
      <c r="J138"/>
      <c r="K138"/>
      <c r="L138"/>
      <c r="M138"/>
      <c r="N138"/>
      <c r="O138"/>
    </row>
    <row r="139" spans="1:15" x14ac:dyDescent="0.2">
      <c r="A139"/>
      <c r="B139"/>
      <c r="C139"/>
      <c r="D139"/>
      <c r="E139"/>
      <c r="F139"/>
      <c r="G139"/>
      <c r="H139"/>
      <c r="I139"/>
      <c r="J139"/>
      <c r="K139"/>
      <c r="L139"/>
      <c r="M139"/>
      <c r="N139"/>
      <c r="O139"/>
    </row>
    <row r="140" spans="1:15" x14ac:dyDescent="0.2">
      <c r="A140"/>
      <c r="B140"/>
      <c r="C140"/>
      <c r="D140"/>
      <c r="E140"/>
      <c r="F140"/>
      <c r="G140"/>
      <c r="H140"/>
      <c r="I140"/>
      <c r="J140"/>
      <c r="K140"/>
      <c r="L140"/>
      <c r="M140"/>
      <c r="N140"/>
      <c r="O140"/>
    </row>
    <row r="141" spans="1:15" x14ac:dyDescent="0.2">
      <c r="A141"/>
      <c r="B141"/>
      <c r="C141"/>
      <c r="D141"/>
      <c r="E141"/>
      <c r="F141"/>
      <c r="G141"/>
      <c r="H141"/>
      <c r="I141"/>
      <c r="J141"/>
      <c r="K141"/>
      <c r="L141"/>
      <c r="M141"/>
      <c r="N141"/>
      <c r="O141"/>
    </row>
    <row r="142" spans="1:15" x14ac:dyDescent="0.2">
      <c r="A142"/>
      <c r="B142"/>
      <c r="C142"/>
      <c r="D142"/>
      <c r="E142"/>
      <c r="F142"/>
      <c r="G142"/>
      <c r="H142"/>
      <c r="I142"/>
      <c r="J142"/>
      <c r="K142"/>
      <c r="L142"/>
      <c r="M142"/>
      <c r="N142"/>
      <c r="O142"/>
    </row>
    <row r="143" spans="1:15" x14ac:dyDescent="0.2">
      <c r="A143"/>
      <c r="B143"/>
      <c r="C143"/>
      <c r="D143"/>
      <c r="E143"/>
      <c r="F143"/>
      <c r="G143"/>
      <c r="H143"/>
      <c r="I143"/>
      <c r="J143"/>
      <c r="K143"/>
      <c r="L143"/>
      <c r="M143"/>
      <c r="N143"/>
      <c r="O143"/>
    </row>
    <row r="144" spans="1:15" x14ac:dyDescent="0.2">
      <c r="A144"/>
      <c r="B144"/>
      <c r="C144"/>
      <c r="D144"/>
      <c r="E144"/>
      <c r="F144"/>
      <c r="G144"/>
      <c r="H144"/>
      <c r="I144"/>
      <c r="J144"/>
      <c r="K144"/>
      <c r="L144"/>
      <c r="M144"/>
      <c r="N144"/>
      <c r="O144"/>
    </row>
    <row r="145" spans="1:15" x14ac:dyDescent="0.2">
      <c r="A145"/>
      <c r="B145"/>
      <c r="C145"/>
      <c r="D145"/>
      <c r="E145"/>
      <c r="F145"/>
      <c r="G145"/>
      <c r="H145"/>
      <c r="I145"/>
      <c r="J145"/>
      <c r="K145"/>
      <c r="L145"/>
      <c r="M145"/>
      <c r="N145"/>
      <c r="O145"/>
    </row>
    <row r="146" spans="1:15" x14ac:dyDescent="0.2">
      <c r="A146"/>
      <c r="B146"/>
      <c r="C146"/>
      <c r="D146"/>
      <c r="E146"/>
      <c r="F146"/>
      <c r="G146"/>
      <c r="H146"/>
      <c r="I146"/>
      <c r="J146"/>
      <c r="K146"/>
      <c r="L146"/>
      <c r="M146"/>
      <c r="N146"/>
      <c r="O146"/>
    </row>
    <row r="147" spans="1:15" x14ac:dyDescent="0.2">
      <c r="A147"/>
      <c r="B147"/>
      <c r="C147"/>
      <c r="D147"/>
      <c r="E147"/>
      <c r="F147"/>
      <c r="G147"/>
      <c r="H147"/>
      <c r="I147"/>
      <c r="J147"/>
      <c r="K147"/>
      <c r="L147"/>
      <c r="M147"/>
      <c r="N147"/>
      <c r="O147"/>
    </row>
    <row r="148" spans="1:15" x14ac:dyDescent="0.2">
      <c r="A148"/>
      <c r="B148"/>
      <c r="C148"/>
      <c r="D148"/>
      <c r="E148"/>
      <c r="F148"/>
      <c r="G148"/>
      <c r="H148"/>
      <c r="I148"/>
      <c r="J148"/>
      <c r="K148"/>
      <c r="L148"/>
      <c r="M148"/>
      <c r="N148"/>
      <c r="O148"/>
    </row>
    <row r="149" spans="1:15" x14ac:dyDescent="0.2">
      <c r="A149"/>
      <c r="B149"/>
      <c r="C149"/>
      <c r="D149"/>
      <c r="E149"/>
      <c r="F149"/>
      <c r="G149"/>
      <c r="H149"/>
      <c r="I149"/>
      <c r="J149"/>
      <c r="K149"/>
      <c r="L149"/>
      <c r="M149"/>
      <c r="N149"/>
      <c r="O149"/>
    </row>
    <row r="150" spans="1:15" x14ac:dyDescent="0.2">
      <c r="A150"/>
      <c r="B150"/>
      <c r="C150"/>
      <c r="D150"/>
      <c r="E150"/>
      <c r="F150"/>
      <c r="G150"/>
      <c r="H150"/>
      <c r="I150"/>
      <c r="J150"/>
      <c r="K150"/>
      <c r="L150"/>
      <c r="M150"/>
      <c r="N150"/>
      <c r="O150"/>
    </row>
    <row r="151" spans="1:15" x14ac:dyDescent="0.2">
      <c r="A151"/>
      <c r="B151"/>
      <c r="C151"/>
      <c r="D151"/>
      <c r="E151"/>
      <c r="F151"/>
      <c r="G151"/>
      <c r="H151"/>
      <c r="I151"/>
      <c r="J151"/>
      <c r="K151"/>
      <c r="L151"/>
      <c r="M151"/>
      <c r="N151"/>
      <c r="O151"/>
    </row>
    <row r="152" spans="1:15" x14ac:dyDescent="0.2">
      <c r="A152"/>
      <c r="B152"/>
      <c r="C152"/>
      <c r="D152"/>
      <c r="E152"/>
      <c r="F152"/>
      <c r="G152"/>
      <c r="H152"/>
      <c r="I152"/>
      <c r="J152"/>
      <c r="K152"/>
      <c r="L152"/>
      <c r="M152"/>
      <c r="N152"/>
      <c r="O152"/>
    </row>
    <row r="153" spans="1:15" x14ac:dyDescent="0.2">
      <c r="A153"/>
      <c r="B153"/>
      <c r="C153"/>
      <c r="D153"/>
      <c r="E153"/>
      <c r="F153"/>
      <c r="G153"/>
      <c r="H153"/>
      <c r="I153"/>
      <c r="J153"/>
      <c r="K153"/>
      <c r="L153"/>
      <c r="M153"/>
      <c r="N153"/>
      <c r="O153"/>
    </row>
    <row r="154" spans="1:15" x14ac:dyDescent="0.2">
      <c r="A154"/>
      <c r="B154"/>
      <c r="C154"/>
      <c r="D154"/>
      <c r="E154"/>
      <c r="F154"/>
      <c r="G154"/>
      <c r="H154"/>
      <c r="I154"/>
      <c r="J154"/>
      <c r="K154"/>
      <c r="L154"/>
      <c r="M154"/>
      <c r="N154"/>
      <c r="O154"/>
    </row>
    <row r="155" spans="1:15" x14ac:dyDescent="0.2">
      <c r="A155"/>
      <c r="B155"/>
      <c r="C155"/>
      <c r="D155"/>
      <c r="E155"/>
      <c r="F155"/>
      <c r="G155"/>
      <c r="H155"/>
      <c r="I155"/>
      <c r="J155"/>
      <c r="K155"/>
      <c r="L155"/>
      <c r="M155"/>
      <c r="N155"/>
      <c r="O155"/>
    </row>
    <row r="156" spans="1:15" x14ac:dyDescent="0.2">
      <c r="A156"/>
      <c r="B156"/>
      <c r="C156"/>
      <c r="D156"/>
      <c r="E156"/>
      <c r="F156"/>
      <c r="G156"/>
      <c r="H156"/>
      <c r="I156"/>
      <c r="J156"/>
      <c r="K156"/>
      <c r="L156"/>
      <c r="M156"/>
      <c r="N156"/>
      <c r="O156"/>
    </row>
    <row r="157" spans="1:15" x14ac:dyDescent="0.2">
      <c r="A157"/>
      <c r="B157"/>
      <c r="C157"/>
      <c r="D157"/>
      <c r="E157"/>
      <c r="F157"/>
      <c r="G157"/>
      <c r="H157"/>
      <c r="I157"/>
      <c r="J157"/>
      <c r="K157"/>
      <c r="L157"/>
      <c r="M157"/>
      <c r="N157"/>
      <c r="O157"/>
    </row>
    <row r="158" spans="1:15" x14ac:dyDescent="0.2">
      <c r="A158"/>
      <c r="B158"/>
      <c r="C158"/>
      <c r="D158"/>
      <c r="E158"/>
      <c r="F158"/>
      <c r="G158"/>
      <c r="H158"/>
      <c r="I158"/>
      <c r="J158"/>
      <c r="K158"/>
      <c r="L158"/>
      <c r="M158"/>
      <c r="N158"/>
      <c r="O158"/>
    </row>
    <row r="159" spans="1:15" x14ac:dyDescent="0.2">
      <c r="A159"/>
      <c r="B159"/>
      <c r="C159"/>
      <c r="D159"/>
      <c r="E159"/>
      <c r="F159"/>
      <c r="G159"/>
      <c r="H159"/>
      <c r="I159"/>
      <c r="J159"/>
      <c r="K159"/>
      <c r="L159"/>
      <c r="M159"/>
      <c r="N159"/>
      <c r="O159"/>
    </row>
    <row r="160" spans="1:15" x14ac:dyDescent="0.2">
      <c r="A160"/>
      <c r="B160"/>
      <c r="C160"/>
      <c r="D160"/>
      <c r="E160"/>
      <c r="F160"/>
      <c r="G160"/>
      <c r="H160"/>
      <c r="I160"/>
      <c r="J160"/>
      <c r="K160"/>
      <c r="L160"/>
      <c r="M160"/>
      <c r="N160"/>
      <c r="O160"/>
    </row>
    <row r="161" spans="1:15" x14ac:dyDescent="0.2">
      <c r="A161"/>
      <c r="B161"/>
      <c r="C161"/>
      <c r="D161"/>
      <c r="E161"/>
      <c r="F161"/>
      <c r="G161"/>
      <c r="H161"/>
      <c r="I161"/>
      <c r="J161"/>
      <c r="K161"/>
      <c r="L161"/>
      <c r="M161"/>
      <c r="N161"/>
      <c r="O161"/>
    </row>
    <row r="162" spans="1:15" x14ac:dyDescent="0.2">
      <c r="A162"/>
      <c r="B162"/>
      <c r="C162"/>
      <c r="D162"/>
      <c r="E162"/>
      <c r="F162"/>
      <c r="G162"/>
      <c r="H162"/>
      <c r="I162"/>
      <c r="J162"/>
      <c r="K162"/>
      <c r="L162"/>
      <c r="M162"/>
      <c r="N162"/>
      <c r="O162"/>
    </row>
    <row r="163" spans="1:15" x14ac:dyDescent="0.2">
      <c r="A163"/>
      <c r="B163"/>
      <c r="C163"/>
      <c r="D163"/>
      <c r="E163"/>
      <c r="F163"/>
      <c r="G163"/>
      <c r="H163"/>
      <c r="I163"/>
      <c r="J163"/>
      <c r="K163"/>
      <c r="L163"/>
      <c r="M163"/>
      <c r="N163"/>
      <c r="O163"/>
    </row>
    <row r="164" spans="1:15" x14ac:dyDescent="0.2">
      <c r="A164"/>
      <c r="B164"/>
      <c r="C164"/>
      <c r="D164"/>
      <c r="E164"/>
      <c r="F164"/>
      <c r="G164"/>
      <c r="H164"/>
      <c r="I164"/>
      <c r="J164"/>
      <c r="K164"/>
      <c r="L164"/>
      <c r="M164"/>
      <c r="N164"/>
      <c r="O164"/>
    </row>
    <row r="165" spans="1:15" x14ac:dyDescent="0.2">
      <c r="A165"/>
      <c r="B165"/>
      <c r="C165"/>
      <c r="D165"/>
      <c r="E165"/>
      <c r="F165"/>
      <c r="G165"/>
      <c r="H165"/>
      <c r="I165"/>
      <c r="J165"/>
      <c r="K165"/>
      <c r="L165"/>
      <c r="M165"/>
      <c r="N165"/>
      <c r="O165"/>
    </row>
    <row r="166" spans="1:15" x14ac:dyDescent="0.2">
      <c r="A166"/>
      <c r="B166"/>
      <c r="C166"/>
      <c r="D166"/>
      <c r="E166"/>
      <c r="F166"/>
      <c r="G166"/>
      <c r="H166"/>
      <c r="I166"/>
      <c r="J166"/>
      <c r="K166"/>
      <c r="L166"/>
      <c r="M166"/>
      <c r="N166"/>
      <c r="O166"/>
    </row>
    <row r="167" spans="1:15" x14ac:dyDescent="0.2">
      <c r="A167"/>
      <c r="B167"/>
      <c r="C167"/>
      <c r="D167"/>
      <c r="E167"/>
      <c r="F167"/>
      <c r="G167"/>
      <c r="H167"/>
      <c r="I167"/>
      <c r="J167"/>
      <c r="K167"/>
      <c r="L167"/>
      <c r="M167"/>
      <c r="N167"/>
      <c r="O167"/>
    </row>
    <row r="168" spans="1:15" x14ac:dyDescent="0.2">
      <c r="A168"/>
      <c r="B168"/>
      <c r="C168"/>
      <c r="D168"/>
      <c r="E168"/>
      <c r="F168"/>
      <c r="G168"/>
      <c r="H168"/>
      <c r="I168"/>
      <c r="J168"/>
      <c r="K168"/>
      <c r="L168"/>
      <c r="M168"/>
      <c r="N168"/>
      <c r="O168"/>
    </row>
    <row r="169" spans="1:15" x14ac:dyDescent="0.2">
      <c r="A169"/>
      <c r="B169"/>
      <c r="C169"/>
      <c r="D169"/>
      <c r="E169"/>
      <c r="F169"/>
      <c r="G169"/>
      <c r="H169"/>
      <c r="I169"/>
      <c r="J169"/>
      <c r="K169"/>
      <c r="L169"/>
      <c r="M169"/>
      <c r="N169"/>
      <c r="O169"/>
    </row>
    <row r="170" spans="1:15" x14ac:dyDescent="0.2">
      <c r="A170"/>
      <c r="B170"/>
      <c r="C170"/>
      <c r="D170"/>
      <c r="E170"/>
      <c r="F170"/>
      <c r="G170"/>
      <c r="H170"/>
      <c r="I170"/>
      <c r="J170"/>
      <c r="K170"/>
      <c r="L170"/>
      <c r="M170"/>
      <c r="N170"/>
      <c r="O170"/>
    </row>
    <row r="171" spans="1:15" x14ac:dyDescent="0.2">
      <c r="A171"/>
      <c r="B171"/>
      <c r="C171"/>
      <c r="D171"/>
      <c r="E171"/>
      <c r="F171"/>
      <c r="G171"/>
      <c r="H171"/>
      <c r="I171"/>
      <c r="J171"/>
      <c r="K171"/>
      <c r="L171"/>
      <c r="M171"/>
      <c r="N171"/>
      <c r="O171"/>
    </row>
    <row r="172" spans="1:15" x14ac:dyDescent="0.2">
      <c r="A172"/>
      <c r="B172"/>
      <c r="C172"/>
      <c r="D172"/>
      <c r="E172"/>
      <c r="F172"/>
      <c r="G172"/>
      <c r="H172"/>
      <c r="I172"/>
      <c r="J172"/>
      <c r="K172"/>
      <c r="L172"/>
      <c r="M172"/>
      <c r="N172"/>
      <c r="O172"/>
    </row>
    <row r="173" spans="1:15" x14ac:dyDescent="0.2">
      <c r="A173"/>
      <c r="B173"/>
      <c r="C173"/>
      <c r="D173"/>
      <c r="E173"/>
      <c r="F173"/>
      <c r="G173"/>
      <c r="H173"/>
      <c r="I173"/>
      <c r="J173"/>
      <c r="K173"/>
      <c r="L173"/>
      <c r="M173"/>
      <c r="N173"/>
      <c r="O173"/>
    </row>
    <row r="174" spans="1:15" x14ac:dyDescent="0.2">
      <c r="A174"/>
      <c r="B174"/>
      <c r="C174"/>
      <c r="D174"/>
      <c r="E174"/>
      <c r="F174"/>
      <c r="G174"/>
      <c r="H174"/>
      <c r="I174"/>
      <c r="J174"/>
      <c r="K174"/>
      <c r="L174"/>
      <c r="M174"/>
      <c r="N174"/>
      <c r="O174"/>
    </row>
    <row r="175" spans="1:15" x14ac:dyDescent="0.2">
      <c r="A175"/>
      <c r="B175"/>
      <c r="C175"/>
      <c r="D175"/>
      <c r="E175"/>
      <c r="F175"/>
      <c r="G175"/>
      <c r="H175"/>
      <c r="I175"/>
      <c r="J175"/>
      <c r="K175"/>
      <c r="L175"/>
      <c r="M175"/>
      <c r="N175"/>
      <c r="O175"/>
    </row>
    <row r="176" spans="1:15" x14ac:dyDescent="0.2">
      <c r="A176"/>
      <c r="B176"/>
      <c r="C176"/>
      <c r="D176"/>
      <c r="E176"/>
      <c r="F176"/>
      <c r="G176"/>
      <c r="H176"/>
      <c r="I176"/>
      <c r="J176"/>
      <c r="K176"/>
      <c r="L176"/>
      <c r="M176"/>
      <c r="N176"/>
      <c r="O176"/>
    </row>
    <row r="177" spans="1:15" x14ac:dyDescent="0.2">
      <c r="A177"/>
      <c r="B177"/>
      <c r="C177"/>
      <c r="D177"/>
      <c r="E177"/>
      <c r="F177"/>
      <c r="G177"/>
      <c r="H177"/>
      <c r="I177"/>
      <c r="J177"/>
      <c r="K177"/>
      <c r="L177"/>
      <c r="M177"/>
      <c r="N177"/>
      <c r="O177"/>
    </row>
    <row r="178" spans="1:15" x14ac:dyDescent="0.2">
      <c r="A178"/>
      <c r="B178"/>
      <c r="C178"/>
      <c r="D178"/>
      <c r="E178"/>
      <c r="F178"/>
      <c r="G178"/>
      <c r="H178"/>
      <c r="I178"/>
      <c r="J178"/>
      <c r="K178"/>
      <c r="L178"/>
      <c r="M178"/>
      <c r="N178"/>
      <c r="O178"/>
    </row>
    <row r="179" spans="1:15" x14ac:dyDescent="0.2">
      <c r="A179"/>
      <c r="B179"/>
      <c r="C179"/>
      <c r="D179"/>
      <c r="E179"/>
      <c r="F179"/>
      <c r="G179"/>
      <c r="H179"/>
      <c r="I179"/>
      <c r="J179"/>
      <c r="K179"/>
      <c r="L179"/>
      <c r="M179"/>
      <c r="N179"/>
      <c r="O179"/>
    </row>
    <row r="180" spans="1:15" x14ac:dyDescent="0.2">
      <c r="A180"/>
      <c r="B180"/>
      <c r="C180"/>
      <c r="D180"/>
      <c r="E180"/>
      <c r="F180"/>
      <c r="G180"/>
      <c r="H180"/>
      <c r="I180"/>
      <c r="J180"/>
      <c r="K180"/>
      <c r="L180"/>
      <c r="M180"/>
      <c r="N180"/>
      <c r="O180"/>
    </row>
    <row r="181" spans="1:15" x14ac:dyDescent="0.2">
      <c r="A181"/>
      <c r="B181"/>
      <c r="C181"/>
      <c r="D181"/>
      <c r="E181"/>
      <c r="F181"/>
      <c r="G181"/>
      <c r="H181"/>
      <c r="I181"/>
      <c r="J181"/>
      <c r="K181"/>
      <c r="L181"/>
      <c r="M181"/>
      <c r="N181"/>
      <c r="O181"/>
    </row>
    <row r="182" spans="1:15" x14ac:dyDescent="0.2">
      <c r="A182"/>
      <c r="B182"/>
      <c r="C182"/>
      <c r="D182"/>
      <c r="E182"/>
      <c r="F182"/>
      <c r="G182"/>
      <c r="H182"/>
      <c r="I182"/>
      <c r="J182"/>
      <c r="K182"/>
      <c r="L182"/>
      <c r="M182"/>
      <c r="N182"/>
      <c r="O182"/>
    </row>
    <row r="183" spans="1:15" x14ac:dyDescent="0.2">
      <c r="A183"/>
      <c r="B183"/>
      <c r="C183"/>
      <c r="D183"/>
      <c r="E183"/>
      <c r="F183"/>
      <c r="G183"/>
      <c r="H183"/>
      <c r="I183"/>
      <c r="J183"/>
      <c r="K183"/>
      <c r="L183"/>
      <c r="M183"/>
      <c r="N183"/>
      <c r="O183"/>
    </row>
    <row r="184" spans="1:15" x14ac:dyDescent="0.2">
      <c r="A184"/>
      <c r="B184"/>
      <c r="C184"/>
      <c r="D184"/>
      <c r="E184"/>
      <c r="F184"/>
      <c r="G184"/>
      <c r="H184"/>
      <c r="I184"/>
      <c r="J184"/>
      <c r="K184"/>
      <c r="L184"/>
      <c r="M184"/>
      <c r="N184"/>
      <c r="O184"/>
    </row>
    <row r="185" spans="1:15" x14ac:dyDescent="0.2">
      <c r="A185"/>
      <c r="B185"/>
      <c r="C185"/>
      <c r="D185"/>
      <c r="E185"/>
      <c r="F185"/>
      <c r="G185"/>
      <c r="H185"/>
      <c r="I185"/>
      <c r="J185"/>
      <c r="K185"/>
      <c r="L185"/>
      <c r="M185"/>
      <c r="N185"/>
      <c r="O185"/>
    </row>
    <row r="186" spans="1:15" x14ac:dyDescent="0.2">
      <c r="A186"/>
      <c r="B186"/>
      <c r="C186"/>
      <c r="D186"/>
      <c r="E186"/>
      <c r="F186"/>
      <c r="G186"/>
      <c r="H186"/>
      <c r="I186"/>
      <c r="J186"/>
      <c r="K186"/>
      <c r="L186"/>
      <c r="M186"/>
      <c r="N186"/>
      <c r="O186"/>
    </row>
    <row r="187" spans="1:15" x14ac:dyDescent="0.2">
      <c r="A187"/>
      <c r="B187"/>
      <c r="C187"/>
      <c r="D187"/>
      <c r="E187"/>
      <c r="F187"/>
      <c r="G187"/>
      <c r="H187"/>
      <c r="I187"/>
      <c r="J187"/>
      <c r="K187"/>
      <c r="L187"/>
      <c r="M187"/>
      <c r="N187"/>
      <c r="O187"/>
    </row>
    <row r="188" spans="1:15" x14ac:dyDescent="0.2">
      <c r="A188"/>
      <c r="B188"/>
      <c r="C188"/>
      <c r="D188"/>
      <c r="E188"/>
      <c r="F188"/>
      <c r="G188"/>
      <c r="H188"/>
      <c r="I188"/>
      <c r="J188"/>
      <c r="K188"/>
      <c r="L188"/>
      <c r="M188"/>
      <c r="N188"/>
      <c r="O188"/>
    </row>
    <row r="189" spans="1:15" x14ac:dyDescent="0.2">
      <c r="A189"/>
      <c r="B189"/>
      <c r="C189"/>
      <c r="D189"/>
      <c r="E189"/>
      <c r="F189"/>
      <c r="G189"/>
      <c r="H189"/>
      <c r="I189"/>
      <c r="J189"/>
      <c r="K189"/>
      <c r="L189"/>
      <c r="M189"/>
      <c r="N189"/>
      <c r="O189"/>
    </row>
    <row r="190" spans="1:15" x14ac:dyDescent="0.2">
      <c r="A190"/>
      <c r="B190"/>
      <c r="C190"/>
      <c r="D190"/>
      <c r="E190"/>
      <c r="F190"/>
      <c r="G190"/>
      <c r="H190"/>
      <c r="I190"/>
      <c r="J190"/>
      <c r="K190"/>
      <c r="L190"/>
      <c r="M190"/>
      <c r="N190"/>
      <c r="O190"/>
    </row>
    <row r="191" spans="1:15" x14ac:dyDescent="0.2">
      <c r="A191"/>
      <c r="B191"/>
      <c r="C191"/>
      <c r="D191"/>
      <c r="E191"/>
      <c r="F191"/>
      <c r="G191"/>
      <c r="H191"/>
      <c r="I191"/>
      <c r="J191"/>
      <c r="K191"/>
      <c r="L191"/>
      <c r="M191"/>
      <c r="N191"/>
      <c r="O191"/>
    </row>
    <row r="192" spans="1:15" x14ac:dyDescent="0.2">
      <c r="A192"/>
      <c r="B192"/>
      <c r="C192"/>
      <c r="D192"/>
      <c r="E192"/>
      <c r="F192"/>
      <c r="G192"/>
      <c r="H192"/>
      <c r="I192"/>
      <c r="J192"/>
      <c r="K192"/>
      <c r="L192"/>
      <c r="M192"/>
      <c r="N192"/>
      <c r="O192"/>
    </row>
    <row r="193" spans="1:15" x14ac:dyDescent="0.2">
      <c r="A193"/>
      <c r="B193"/>
      <c r="C193"/>
      <c r="D193"/>
      <c r="E193"/>
      <c r="F193"/>
      <c r="G193"/>
      <c r="H193"/>
      <c r="I193"/>
      <c r="J193"/>
      <c r="K193"/>
      <c r="L193"/>
      <c r="M193"/>
      <c r="N193"/>
      <c r="O193"/>
    </row>
    <row r="194" spans="1:15" x14ac:dyDescent="0.2">
      <c r="A194"/>
      <c r="B194"/>
      <c r="C194"/>
      <c r="D194"/>
      <c r="E194"/>
      <c r="F194"/>
      <c r="G194"/>
      <c r="H194"/>
      <c r="I194"/>
      <c r="J194"/>
      <c r="K194"/>
      <c r="L194"/>
      <c r="M194"/>
      <c r="N194"/>
      <c r="O194"/>
    </row>
    <row r="195" spans="1:15" x14ac:dyDescent="0.2">
      <c r="A195"/>
      <c r="B195"/>
      <c r="C195"/>
      <c r="D195"/>
      <c r="E195"/>
      <c r="F195"/>
      <c r="G195"/>
      <c r="H195"/>
      <c r="I195"/>
      <c r="J195"/>
      <c r="K195"/>
      <c r="L195"/>
      <c r="M195"/>
      <c r="N195"/>
      <c r="O195"/>
    </row>
    <row r="196" spans="1:15" x14ac:dyDescent="0.2">
      <c r="A196"/>
      <c r="B196"/>
      <c r="C196"/>
      <c r="D196"/>
      <c r="E196"/>
      <c r="F196"/>
      <c r="G196"/>
      <c r="H196"/>
      <c r="I196"/>
      <c r="J196"/>
      <c r="K196"/>
      <c r="L196"/>
      <c r="M196"/>
      <c r="N196"/>
      <c r="O196"/>
    </row>
    <row r="197" spans="1:15" x14ac:dyDescent="0.2">
      <c r="A197"/>
      <c r="B197"/>
      <c r="C197"/>
      <c r="D197"/>
      <c r="E197"/>
      <c r="F197"/>
      <c r="G197"/>
      <c r="H197"/>
      <c r="I197"/>
      <c r="J197"/>
      <c r="K197"/>
      <c r="L197"/>
      <c r="M197"/>
      <c r="N197"/>
      <c r="O197"/>
    </row>
    <row r="198" spans="1:15" x14ac:dyDescent="0.2">
      <c r="A198"/>
      <c r="B198"/>
      <c r="C198"/>
      <c r="D198"/>
      <c r="E198"/>
      <c r="F198"/>
      <c r="G198"/>
      <c r="H198"/>
      <c r="I198"/>
      <c r="J198"/>
      <c r="K198"/>
      <c r="L198"/>
      <c r="M198"/>
      <c r="N198"/>
      <c r="O198"/>
    </row>
    <row r="199" spans="1:15" x14ac:dyDescent="0.2">
      <c r="A199"/>
      <c r="B199"/>
      <c r="C199"/>
      <c r="D199"/>
      <c r="E199"/>
      <c r="F199"/>
      <c r="G199"/>
      <c r="H199"/>
      <c r="I199"/>
      <c r="J199"/>
      <c r="K199"/>
      <c r="L199"/>
      <c r="M199"/>
      <c r="N199"/>
      <c r="O199"/>
    </row>
    <row r="200" spans="1:15" x14ac:dyDescent="0.2">
      <c r="A200"/>
      <c r="B200"/>
      <c r="C200"/>
      <c r="D200"/>
      <c r="E200"/>
      <c r="F200"/>
      <c r="G200"/>
      <c r="H200"/>
      <c r="I200"/>
      <c r="J200"/>
      <c r="K200"/>
      <c r="L200"/>
      <c r="M200"/>
      <c r="N200"/>
      <c r="O200"/>
    </row>
    <row r="201" spans="1:15" x14ac:dyDescent="0.2">
      <c r="A201"/>
      <c r="B201"/>
      <c r="C201"/>
      <c r="D201"/>
      <c r="E201"/>
      <c r="F201"/>
      <c r="G201"/>
      <c r="H201"/>
      <c r="I201"/>
      <c r="J201"/>
      <c r="K201"/>
      <c r="L201"/>
      <c r="M201"/>
      <c r="N201"/>
      <c r="O201"/>
    </row>
    <row r="202" spans="1:15" x14ac:dyDescent="0.2">
      <c r="A202"/>
      <c r="B202"/>
      <c r="C202"/>
      <c r="D202"/>
      <c r="E202"/>
      <c r="F202"/>
      <c r="G202"/>
      <c r="H202"/>
      <c r="I202"/>
      <c r="J202"/>
      <c r="K202"/>
      <c r="L202"/>
      <c r="M202"/>
      <c r="N202"/>
      <c r="O202"/>
    </row>
    <row r="203" spans="1:15" x14ac:dyDescent="0.2">
      <c r="A203"/>
      <c r="B203"/>
      <c r="C203"/>
      <c r="D203"/>
      <c r="E203"/>
      <c r="F203"/>
      <c r="G203"/>
      <c r="H203"/>
      <c r="I203"/>
      <c r="J203"/>
      <c r="K203"/>
      <c r="L203"/>
      <c r="M203"/>
      <c r="N203"/>
      <c r="O203"/>
    </row>
    <row r="204" spans="1:15" x14ac:dyDescent="0.2">
      <c r="A204"/>
      <c r="B204"/>
      <c r="C204"/>
      <c r="D204"/>
      <c r="E204"/>
      <c r="F204"/>
      <c r="G204"/>
      <c r="H204"/>
      <c r="I204"/>
      <c r="J204"/>
      <c r="K204"/>
      <c r="L204"/>
      <c r="M204"/>
      <c r="N204"/>
      <c r="O204"/>
    </row>
    <row r="205" spans="1:15" x14ac:dyDescent="0.2">
      <c r="A205"/>
      <c r="B205"/>
      <c r="C205"/>
      <c r="D205"/>
      <c r="E205"/>
      <c r="F205"/>
      <c r="G205"/>
      <c r="H205"/>
      <c r="I205"/>
      <c r="J205"/>
      <c r="K205"/>
      <c r="L205"/>
      <c r="M205"/>
      <c r="N205"/>
      <c r="O205"/>
    </row>
    <row r="206" spans="1:15" x14ac:dyDescent="0.2">
      <c r="A206"/>
      <c r="B206"/>
      <c r="C206"/>
      <c r="D206"/>
      <c r="E206"/>
      <c r="F206"/>
      <c r="G206"/>
      <c r="H206"/>
      <c r="I206"/>
      <c r="J206"/>
      <c r="K206"/>
      <c r="L206"/>
      <c r="M206"/>
      <c r="N206"/>
      <c r="O206"/>
    </row>
    <row r="207" spans="1:15" x14ac:dyDescent="0.2">
      <c r="A207"/>
      <c r="B207"/>
      <c r="C207"/>
      <c r="D207"/>
      <c r="E207"/>
      <c r="F207"/>
      <c r="G207"/>
      <c r="H207"/>
      <c r="I207"/>
      <c r="J207"/>
      <c r="K207"/>
      <c r="L207"/>
      <c r="M207"/>
      <c r="N207"/>
      <c r="O207"/>
    </row>
    <row r="208" spans="1:15" x14ac:dyDescent="0.2">
      <c r="A208"/>
      <c r="B208"/>
      <c r="C208"/>
      <c r="D208"/>
      <c r="E208"/>
      <c r="F208"/>
      <c r="G208"/>
      <c r="H208"/>
      <c r="I208"/>
      <c r="J208"/>
      <c r="K208"/>
      <c r="L208"/>
      <c r="M208"/>
      <c r="N208"/>
      <c r="O208"/>
    </row>
    <row r="209" spans="1:15" x14ac:dyDescent="0.2">
      <c r="A209"/>
      <c r="B209"/>
      <c r="C209"/>
      <c r="D209"/>
      <c r="E209"/>
      <c r="F209"/>
      <c r="G209"/>
      <c r="H209"/>
      <c r="I209"/>
      <c r="J209"/>
      <c r="K209"/>
      <c r="L209"/>
      <c r="M209"/>
      <c r="N209"/>
      <c r="O209"/>
    </row>
    <row r="210" spans="1:15" x14ac:dyDescent="0.2">
      <c r="A210"/>
      <c r="B210"/>
      <c r="C210"/>
      <c r="D210"/>
      <c r="E210"/>
      <c r="F210"/>
      <c r="G210"/>
      <c r="H210"/>
      <c r="I210"/>
      <c r="J210"/>
      <c r="K210"/>
      <c r="L210"/>
      <c r="M210"/>
      <c r="N210"/>
      <c r="O210"/>
    </row>
    <row r="211" spans="1:15" x14ac:dyDescent="0.2">
      <c r="A211"/>
      <c r="B211"/>
      <c r="C211"/>
      <c r="D211"/>
      <c r="E211"/>
      <c r="F211"/>
      <c r="G211"/>
      <c r="H211"/>
      <c r="I211"/>
      <c r="J211"/>
      <c r="K211"/>
      <c r="L211"/>
      <c r="M211"/>
      <c r="N211"/>
      <c r="O211"/>
    </row>
    <row r="212" spans="1:15" x14ac:dyDescent="0.2">
      <c r="A212"/>
      <c r="B212"/>
      <c r="C212"/>
      <c r="D212"/>
      <c r="E212"/>
      <c r="F212"/>
      <c r="G212"/>
      <c r="H212"/>
      <c r="I212"/>
      <c r="J212"/>
      <c r="K212"/>
      <c r="L212"/>
      <c r="M212"/>
      <c r="N212"/>
      <c r="O212"/>
    </row>
    <row r="213" spans="1:15" x14ac:dyDescent="0.2">
      <c r="A213"/>
      <c r="B213"/>
      <c r="C213"/>
      <c r="D213"/>
      <c r="E213"/>
      <c r="F213"/>
      <c r="G213"/>
      <c r="H213"/>
      <c r="I213"/>
      <c r="J213"/>
      <c r="K213"/>
      <c r="L213"/>
      <c r="M213"/>
      <c r="N213"/>
      <c r="O213"/>
    </row>
    <row r="214" spans="1:15" x14ac:dyDescent="0.2">
      <c r="A214"/>
      <c r="B214"/>
      <c r="C214"/>
      <c r="D214"/>
      <c r="E214"/>
      <c r="F214"/>
      <c r="G214"/>
      <c r="H214"/>
      <c r="I214"/>
      <c r="J214"/>
      <c r="K214"/>
      <c r="L214"/>
      <c r="M214"/>
      <c r="N214"/>
      <c r="O214"/>
    </row>
    <row r="215" spans="1:15" x14ac:dyDescent="0.2">
      <c r="A215"/>
      <c r="B215"/>
      <c r="C215"/>
      <c r="D215"/>
      <c r="E215"/>
      <c r="F215"/>
      <c r="G215"/>
      <c r="H215"/>
      <c r="I215"/>
      <c r="J215"/>
      <c r="K215"/>
      <c r="L215"/>
      <c r="M215"/>
      <c r="N215"/>
      <c r="O215"/>
    </row>
    <row r="216" spans="1:15" x14ac:dyDescent="0.2">
      <c r="A216"/>
      <c r="B216"/>
      <c r="C216"/>
      <c r="D216"/>
      <c r="E216"/>
      <c r="F216"/>
      <c r="G216"/>
      <c r="H216"/>
      <c r="I216"/>
      <c r="J216"/>
      <c r="K216"/>
      <c r="L216"/>
      <c r="M216"/>
      <c r="N216"/>
      <c r="O216"/>
    </row>
    <row r="217" spans="1:15" x14ac:dyDescent="0.2">
      <c r="A217"/>
      <c r="B217"/>
      <c r="C217"/>
      <c r="D217"/>
      <c r="E217"/>
      <c r="F217"/>
      <c r="G217"/>
      <c r="H217"/>
      <c r="I217"/>
      <c r="J217"/>
      <c r="K217"/>
      <c r="L217"/>
      <c r="M217"/>
      <c r="N217"/>
      <c r="O217"/>
    </row>
    <row r="218" spans="1:15" x14ac:dyDescent="0.2">
      <c r="A218"/>
      <c r="B218"/>
      <c r="C218"/>
      <c r="D218"/>
      <c r="E218"/>
      <c r="F218"/>
      <c r="G218"/>
      <c r="H218"/>
      <c r="I218"/>
      <c r="J218"/>
      <c r="K218"/>
      <c r="L218"/>
      <c r="M218"/>
      <c r="N218"/>
      <c r="O218"/>
    </row>
    <row r="219" spans="1:15" x14ac:dyDescent="0.2">
      <c r="A219"/>
      <c r="B219"/>
      <c r="C219"/>
      <c r="D219"/>
      <c r="E219"/>
      <c r="F219"/>
      <c r="G219"/>
      <c r="H219"/>
      <c r="I219"/>
      <c r="J219"/>
      <c r="K219"/>
      <c r="L219"/>
      <c r="M219"/>
      <c r="N219"/>
      <c r="O219"/>
    </row>
    <row r="220" spans="1:15" x14ac:dyDescent="0.2">
      <c r="A220"/>
      <c r="B220"/>
      <c r="C220"/>
      <c r="D220"/>
      <c r="E220"/>
      <c r="F220"/>
      <c r="G220"/>
      <c r="H220"/>
      <c r="I220"/>
      <c r="J220"/>
      <c r="K220"/>
      <c r="L220"/>
      <c r="M220"/>
      <c r="N220"/>
      <c r="O220"/>
    </row>
    <row r="221" spans="1:15" x14ac:dyDescent="0.2">
      <c r="A221"/>
      <c r="B221"/>
      <c r="C221"/>
      <c r="D221"/>
      <c r="E221"/>
      <c r="F221"/>
      <c r="G221"/>
      <c r="H221"/>
      <c r="I221"/>
      <c r="J221"/>
      <c r="K221"/>
      <c r="L221"/>
      <c r="M221"/>
      <c r="N221"/>
      <c r="O221"/>
    </row>
    <row r="222" spans="1:15" x14ac:dyDescent="0.2">
      <c r="A222"/>
      <c r="B222"/>
      <c r="C222"/>
      <c r="D222"/>
      <c r="E222"/>
      <c r="F222"/>
      <c r="G222"/>
      <c r="H222"/>
      <c r="I222"/>
      <c r="J222"/>
      <c r="K222"/>
      <c r="L222"/>
      <c r="M222"/>
      <c r="N222"/>
      <c r="O222"/>
    </row>
    <row r="223" spans="1:15" x14ac:dyDescent="0.2">
      <c r="A223"/>
      <c r="B223"/>
      <c r="C223"/>
      <c r="D223"/>
      <c r="E223"/>
      <c r="F223"/>
      <c r="G223"/>
      <c r="H223"/>
      <c r="I223"/>
      <c r="J223"/>
      <c r="K223"/>
      <c r="L223"/>
      <c r="M223"/>
      <c r="N223"/>
      <c r="O223"/>
    </row>
    <row r="224" spans="1:15" x14ac:dyDescent="0.2">
      <c r="A224"/>
      <c r="B224"/>
      <c r="C224"/>
      <c r="D224"/>
      <c r="E224"/>
      <c r="F224"/>
      <c r="G224"/>
      <c r="H224"/>
      <c r="I224"/>
      <c r="J224"/>
      <c r="K224"/>
      <c r="L224"/>
      <c r="M224"/>
      <c r="N224"/>
      <c r="O224"/>
    </row>
    <row r="225" spans="1:15" x14ac:dyDescent="0.2">
      <c r="A225"/>
      <c r="B225"/>
      <c r="C225"/>
      <c r="D225"/>
      <c r="E225"/>
      <c r="F225"/>
      <c r="G225"/>
      <c r="H225"/>
      <c r="I225"/>
      <c r="J225"/>
      <c r="K225"/>
      <c r="L225"/>
      <c r="M225"/>
      <c r="N225"/>
      <c r="O225"/>
    </row>
    <row r="226" spans="1:15" x14ac:dyDescent="0.2">
      <c r="A226"/>
      <c r="B226"/>
      <c r="C226"/>
      <c r="D226"/>
      <c r="E226"/>
      <c r="F226"/>
      <c r="G226"/>
      <c r="H226"/>
      <c r="I226"/>
      <c r="J226"/>
      <c r="K226"/>
      <c r="L226"/>
      <c r="M226"/>
      <c r="N226"/>
      <c r="O226"/>
    </row>
    <row r="227" spans="1:15" x14ac:dyDescent="0.2">
      <c r="A227"/>
      <c r="B227"/>
      <c r="C227"/>
      <c r="D227"/>
      <c r="E227"/>
      <c r="F227"/>
      <c r="G227"/>
      <c r="H227"/>
      <c r="I227"/>
      <c r="J227"/>
      <c r="K227"/>
      <c r="L227"/>
      <c r="M227"/>
      <c r="N227"/>
      <c r="O227"/>
    </row>
    <row r="228" spans="1:15" x14ac:dyDescent="0.2">
      <c r="A228"/>
      <c r="B228"/>
      <c r="C228"/>
      <c r="D228"/>
      <c r="E228"/>
      <c r="F228"/>
      <c r="G228"/>
      <c r="H228"/>
      <c r="I228"/>
      <c r="J228"/>
      <c r="K228"/>
      <c r="L228"/>
      <c r="M228"/>
      <c r="N228"/>
      <c r="O228"/>
    </row>
    <row r="229" spans="1:15" x14ac:dyDescent="0.2">
      <c r="A229"/>
      <c r="B229"/>
      <c r="C229"/>
      <c r="D229"/>
      <c r="E229"/>
      <c r="F229"/>
      <c r="G229"/>
      <c r="H229"/>
      <c r="I229"/>
      <c r="J229"/>
      <c r="K229"/>
      <c r="L229"/>
      <c r="M229"/>
      <c r="N229"/>
      <c r="O229"/>
    </row>
    <row r="230" spans="1:15" x14ac:dyDescent="0.2">
      <c r="A230"/>
      <c r="B230"/>
      <c r="C230"/>
      <c r="D230"/>
      <c r="E230"/>
      <c r="F230"/>
      <c r="G230"/>
      <c r="H230"/>
      <c r="I230"/>
      <c r="J230"/>
      <c r="K230"/>
      <c r="L230"/>
      <c r="M230"/>
      <c r="N230"/>
      <c r="O230"/>
    </row>
    <row r="231" spans="1:15" x14ac:dyDescent="0.2">
      <c r="A231"/>
      <c r="B231"/>
      <c r="C231"/>
      <c r="D231"/>
      <c r="E231"/>
      <c r="F231"/>
      <c r="G231"/>
      <c r="H231"/>
      <c r="I231"/>
      <c r="J231"/>
      <c r="K231"/>
      <c r="L231"/>
      <c r="M231"/>
      <c r="N231"/>
      <c r="O231"/>
    </row>
    <row r="232" spans="1:15" x14ac:dyDescent="0.2">
      <c r="A232"/>
      <c r="B232"/>
      <c r="C232"/>
      <c r="D232"/>
      <c r="E232"/>
      <c r="F232"/>
      <c r="G232"/>
      <c r="H232"/>
      <c r="I232"/>
      <c r="J232"/>
      <c r="K232"/>
      <c r="L232"/>
      <c r="M232"/>
      <c r="N232"/>
      <c r="O232"/>
    </row>
    <row r="233" spans="1:15" x14ac:dyDescent="0.2">
      <c r="A233"/>
      <c r="B233"/>
      <c r="C233"/>
      <c r="D233"/>
      <c r="E233"/>
      <c r="F233"/>
      <c r="G233"/>
      <c r="H233"/>
      <c r="I233"/>
      <c r="J233"/>
      <c r="K233"/>
      <c r="L233"/>
      <c r="M233"/>
      <c r="N233"/>
      <c r="O233"/>
    </row>
    <row r="234" spans="1:15" x14ac:dyDescent="0.2">
      <c r="A234"/>
      <c r="B234"/>
      <c r="C234"/>
      <c r="D234"/>
      <c r="E234"/>
      <c r="F234"/>
      <c r="G234"/>
      <c r="H234"/>
      <c r="I234"/>
      <c r="J234"/>
      <c r="K234"/>
      <c r="L234"/>
      <c r="M234"/>
      <c r="N234"/>
      <c r="O234"/>
    </row>
    <row r="235" spans="1:15" x14ac:dyDescent="0.2">
      <c r="A235"/>
      <c r="B235"/>
      <c r="C235"/>
      <c r="D235"/>
      <c r="E235"/>
      <c r="F235"/>
      <c r="G235"/>
      <c r="H235"/>
      <c r="I235"/>
      <c r="J235"/>
      <c r="K235"/>
      <c r="L235"/>
      <c r="M235"/>
      <c r="N235"/>
      <c r="O235"/>
    </row>
    <row r="236" spans="1:15" x14ac:dyDescent="0.2">
      <c r="A236"/>
      <c r="B236"/>
      <c r="C236"/>
      <c r="D236"/>
      <c r="E236"/>
      <c r="F236"/>
      <c r="G236"/>
      <c r="H236"/>
      <c r="I236"/>
      <c r="J236"/>
      <c r="K236"/>
      <c r="L236"/>
      <c r="M236"/>
      <c r="N236"/>
      <c r="O236"/>
    </row>
    <row r="237" spans="1:15" x14ac:dyDescent="0.2">
      <c r="A237"/>
      <c r="B237"/>
      <c r="C237"/>
      <c r="D237"/>
      <c r="E237"/>
      <c r="F237"/>
      <c r="G237"/>
      <c r="H237"/>
      <c r="I237"/>
      <c r="J237"/>
      <c r="K237"/>
      <c r="L237"/>
      <c r="M237"/>
      <c r="N237"/>
      <c r="O237"/>
    </row>
    <row r="238" spans="1:15" x14ac:dyDescent="0.2">
      <c r="A238"/>
      <c r="B238"/>
      <c r="C238"/>
      <c r="D238"/>
      <c r="E238"/>
      <c r="F238"/>
      <c r="G238"/>
      <c r="H238"/>
      <c r="I238"/>
      <c r="J238"/>
      <c r="K238"/>
      <c r="L238"/>
      <c r="M238"/>
      <c r="N238"/>
      <c r="O238"/>
    </row>
    <row r="239" spans="1:15" x14ac:dyDescent="0.2">
      <c r="A239"/>
      <c r="B239"/>
      <c r="C239"/>
      <c r="D239"/>
      <c r="E239"/>
      <c r="F239"/>
      <c r="G239"/>
      <c r="H239"/>
      <c r="I239"/>
      <c r="J239"/>
      <c r="K239"/>
      <c r="L239"/>
      <c r="M239"/>
      <c r="N239"/>
      <c r="O239"/>
    </row>
    <row r="240" spans="1:15" x14ac:dyDescent="0.2">
      <c r="A240"/>
      <c r="B240"/>
      <c r="C240"/>
      <c r="D240"/>
      <c r="E240"/>
      <c r="F240"/>
      <c r="G240"/>
      <c r="H240"/>
      <c r="I240"/>
      <c r="J240"/>
      <c r="K240"/>
      <c r="L240"/>
      <c r="M240"/>
      <c r="N240"/>
      <c r="O240"/>
    </row>
    <row r="241" spans="1:15" x14ac:dyDescent="0.2">
      <c r="A241"/>
      <c r="B241"/>
      <c r="C241"/>
      <c r="D241"/>
      <c r="E241"/>
      <c r="F241"/>
      <c r="G241"/>
      <c r="H241"/>
      <c r="I241"/>
      <c r="J241"/>
      <c r="K241"/>
      <c r="L241"/>
      <c r="M241"/>
      <c r="N241"/>
      <c r="O241"/>
    </row>
    <row r="242" spans="1:15" x14ac:dyDescent="0.2">
      <c r="A242"/>
      <c r="B242"/>
      <c r="C242"/>
      <c r="D242"/>
      <c r="E242"/>
      <c r="F242"/>
      <c r="G242"/>
      <c r="H242"/>
      <c r="I242"/>
      <c r="J242"/>
      <c r="K242"/>
      <c r="L242"/>
      <c r="M242"/>
      <c r="N242"/>
      <c r="O242"/>
    </row>
    <row r="243" spans="1:15" x14ac:dyDescent="0.2">
      <c r="A243"/>
      <c r="B243"/>
      <c r="C243"/>
      <c r="D243"/>
      <c r="E243"/>
      <c r="F243"/>
      <c r="G243"/>
      <c r="H243"/>
      <c r="I243"/>
      <c r="J243"/>
      <c r="K243"/>
      <c r="L243"/>
      <c r="M243"/>
      <c r="N243"/>
      <c r="O243"/>
    </row>
    <row r="244" spans="1:15" x14ac:dyDescent="0.2">
      <c r="A244"/>
      <c r="B244"/>
      <c r="C244"/>
      <c r="D244"/>
      <c r="E244"/>
      <c r="F244"/>
      <c r="G244"/>
      <c r="H244"/>
      <c r="I244"/>
      <c r="J244"/>
      <c r="K244"/>
      <c r="L244"/>
      <c r="M244"/>
      <c r="N244"/>
      <c r="O244"/>
    </row>
    <row r="245" spans="1:15" x14ac:dyDescent="0.2">
      <c r="A245"/>
      <c r="B245"/>
      <c r="C245"/>
      <c r="D245"/>
      <c r="E245"/>
      <c r="F245"/>
      <c r="G245"/>
      <c r="H245"/>
      <c r="I245"/>
      <c r="J245"/>
      <c r="K245"/>
      <c r="L245"/>
      <c r="M245"/>
      <c r="N245"/>
      <c r="O245"/>
    </row>
    <row r="246" spans="1:15" x14ac:dyDescent="0.2">
      <c r="A246"/>
      <c r="B246"/>
      <c r="C246"/>
      <c r="D246"/>
      <c r="E246"/>
      <c r="F246"/>
      <c r="G246"/>
      <c r="H246"/>
      <c r="I246"/>
      <c r="J246"/>
      <c r="K246"/>
      <c r="L246"/>
      <c r="M246"/>
      <c r="N246"/>
      <c r="O246"/>
    </row>
    <row r="247" spans="1:15" x14ac:dyDescent="0.2">
      <c r="A247"/>
      <c r="B247"/>
      <c r="C247"/>
      <c r="D247"/>
      <c r="E247"/>
      <c r="F247"/>
      <c r="G247"/>
      <c r="H247"/>
      <c r="I247"/>
      <c r="J247"/>
      <c r="K247"/>
      <c r="L247"/>
      <c r="M247"/>
      <c r="N247"/>
      <c r="O247"/>
    </row>
    <row r="248" spans="1:15" x14ac:dyDescent="0.2">
      <c r="A248"/>
      <c r="B248"/>
      <c r="C248"/>
      <c r="D248"/>
      <c r="E248"/>
      <c r="F248"/>
      <c r="G248"/>
      <c r="H248"/>
      <c r="I248"/>
      <c r="J248"/>
      <c r="K248"/>
      <c r="L248"/>
      <c r="M248"/>
      <c r="N248"/>
      <c r="O248"/>
    </row>
    <row r="249" spans="1:15" x14ac:dyDescent="0.2">
      <c r="A249"/>
      <c r="B249"/>
      <c r="C249"/>
      <c r="D249"/>
      <c r="E249"/>
      <c r="F249"/>
      <c r="G249"/>
      <c r="H249"/>
      <c r="I249"/>
      <c r="J249"/>
      <c r="K249"/>
      <c r="L249"/>
      <c r="M249"/>
      <c r="N249"/>
      <c r="O249"/>
    </row>
    <row r="250" spans="1:15" x14ac:dyDescent="0.2">
      <c r="A250"/>
      <c r="B250"/>
      <c r="C250"/>
      <c r="D250"/>
      <c r="E250"/>
      <c r="F250"/>
      <c r="G250"/>
      <c r="H250"/>
      <c r="I250"/>
      <c r="J250"/>
      <c r="K250"/>
      <c r="L250"/>
      <c r="M250"/>
      <c r="N250"/>
      <c r="O250"/>
    </row>
    <row r="251" spans="1:15" x14ac:dyDescent="0.2">
      <c r="A251"/>
      <c r="B251"/>
      <c r="C251"/>
      <c r="D251"/>
      <c r="E251"/>
      <c r="F251"/>
      <c r="G251"/>
      <c r="H251"/>
      <c r="I251"/>
      <c r="J251"/>
      <c r="K251"/>
      <c r="L251"/>
      <c r="M251"/>
      <c r="N251"/>
      <c r="O251"/>
    </row>
    <row r="252" spans="1:15" x14ac:dyDescent="0.2">
      <c r="A252"/>
      <c r="B252"/>
      <c r="C252"/>
      <c r="D252"/>
      <c r="E252"/>
      <c r="F252"/>
      <c r="G252"/>
      <c r="H252"/>
      <c r="I252"/>
      <c r="J252"/>
      <c r="K252"/>
      <c r="L252"/>
      <c r="M252"/>
      <c r="N252"/>
      <c r="O252"/>
    </row>
    <row r="253" spans="1:15" x14ac:dyDescent="0.2">
      <c r="A253"/>
      <c r="B253"/>
      <c r="C253"/>
      <c r="D253"/>
      <c r="E253"/>
      <c r="F253"/>
      <c r="G253"/>
      <c r="H253"/>
      <c r="I253"/>
      <c r="J253"/>
      <c r="K253"/>
      <c r="L253"/>
      <c r="M253"/>
      <c r="N253"/>
      <c r="O253"/>
    </row>
    <row r="254" spans="1:15" x14ac:dyDescent="0.2">
      <c r="A254"/>
      <c r="B254"/>
      <c r="C254"/>
      <c r="D254"/>
      <c r="E254"/>
      <c r="F254"/>
      <c r="G254"/>
      <c r="H254"/>
      <c r="I254"/>
      <c r="J254"/>
      <c r="K254"/>
      <c r="L254"/>
      <c r="M254"/>
      <c r="N254"/>
      <c r="O254"/>
    </row>
    <row r="255" spans="1:15" x14ac:dyDescent="0.2">
      <c r="A255"/>
      <c r="B255"/>
      <c r="C255"/>
      <c r="D255"/>
      <c r="E255"/>
      <c r="F255"/>
      <c r="G255"/>
      <c r="H255"/>
      <c r="I255"/>
      <c r="J255"/>
      <c r="K255"/>
      <c r="L255"/>
      <c r="M255"/>
      <c r="N255"/>
      <c r="O255"/>
    </row>
    <row r="256" spans="1:15" x14ac:dyDescent="0.2">
      <c r="A256"/>
      <c r="B256"/>
      <c r="C256"/>
      <c r="D256"/>
      <c r="E256"/>
      <c r="F256"/>
      <c r="G256"/>
      <c r="H256"/>
      <c r="I256"/>
      <c r="J256"/>
      <c r="K256"/>
      <c r="L256"/>
      <c r="M256"/>
      <c r="N256"/>
      <c r="O256"/>
    </row>
  </sheetData>
  <mergeCells count="1">
    <mergeCell ref="A1:J1"/>
  </mergeCells>
  <conditionalFormatting sqref="G4:G4000">
    <cfRule type="expression" dxfId="135" priority="2">
      <formula>AND($F4&lt;&gt;$G4,$F4&lt;&gt;"(blank)")</formula>
    </cfRule>
  </conditionalFormatting>
  <conditionalFormatting sqref="I4:I4000">
    <cfRule type="expression" dxfId="134" priority="3">
      <formula>AND($H4&lt;&gt;$I4,$H4&lt;&gt;"(blank)")</formula>
    </cfRule>
  </conditionalFormatting>
  <conditionalFormatting pivot="1" sqref="K4:K5">
    <cfRule type="expression" dxfId="133" priority="4">
      <formula>AND($J4&lt;&gt;$K4,$J4&lt;&gt;"(blank)")</formula>
    </cfRule>
  </conditionalFormatting>
  <conditionalFormatting pivot="1" sqref="M4:M5">
    <cfRule type="expression" dxfId="132" priority="5">
      <formula>AND($L4&lt;&gt;$M4,$L4&lt;&gt;"(blank)")</formula>
    </cfRule>
  </conditionalFormatting>
  <conditionalFormatting pivot="1" sqref="O4:O5">
    <cfRule type="expression" dxfId="131" priority="6">
      <formula>AND($N4&lt;&gt;$O4,$N4&lt;&gt;"(blank)")</formula>
    </cfRule>
  </conditionalFormatting>
  <conditionalFormatting sqref="C4:I4000">
    <cfRule type="containsText" dxfId="130" priority="7" operator="containsText" text="(blank)">
      <formula>NOT(ISERROR(SEARCH("(blank)",C4)))</formula>
    </cfRule>
    <cfRule type="cellIs" dxfId="129" priority="8" operator="between">
      <formula>0</formula>
      <formula>0</formula>
    </cfRule>
  </conditionalFormatting>
  <conditionalFormatting pivot="1" sqref="J4:O5">
    <cfRule type="cellIs" dxfId="128" priority="1" operator="between">
      <formula>0</formula>
      <formula>0</formula>
    </cfRule>
  </conditionalFormatting>
  <pageMargins left="0.31496062992125984" right="0.31496062992125984" top="0.74803149606299213" bottom="0.74803149606299213" header="0.31496062992125984" footer="0.31496062992125984"/>
  <pageSetup paperSize="9" scale="82" fitToHeight="0" pageOrder="overThenDown"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0"/>
  </sheetPr>
  <dimension ref="A1:L19"/>
  <sheetViews>
    <sheetView showGridLines="0" zoomScaleNormal="100" zoomScaleSheetLayoutView="100" workbookViewId="0">
      <selection sqref="A1:C1"/>
    </sheetView>
  </sheetViews>
  <sheetFormatPr defaultColWidth="165.42578125" defaultRowHeight="15" x14ac:dyDescent="0.2"/>
  <cols>
    <col min="1" max="1" width="14.28515625" style="1" customWidth="1"/>
    <col min="2" max="2" width="46.42578125" style="1" bestFit="1" customWidth="1"/>
    <col min="3" max="3" width="53.140625" style="1" customWidth="1"/>
    <col min="4" max="4" width="15.5703125" style="18" customWidth="1"/>
    <col min="5" max="16384" width="165.42578125" style="1"/>
  </cols>
  <sheetData>
    <row r="1" spans="1:12" ht="29.25" customHeight="1" x14ac:dyDescent="0.2">
      <c r="A1" s="310" t="s">
        <v>14</v>
      </c>
      <c r="B1" s="300"/>
      <c r="C1" s="300"/>
      <c r="D1" s="19"/>
    </row>
    <row r="2" spans="1:12" ht="30" x14ac:dyDescent="0.2">
      <c r="A2" s="13" t="s">
        <v>8</v>
      </c>
      <c r="B2" s="13" t="s">
        <v>2</v>
      </c>
      <c r="C2" s="13" t="s">
        <v>9</v>
      </c>
      <c r="D2" s="17" t="s">
        <v>15</v>
      </c>
    </row>
    <row r="3" spans="1:12" x14ac:dyDescent="0.2">
      <c r="A3" s="190" t="s">
        <v>121</v>
      </c>
      <c r="B3" s="190" t="s">
        <v>148</v>
      </c>
      <c r="C3" s="191"/>
      <c r="D3" s="192">
        <v>1</v>
      </c>
    </row>
    <row r="4" spans="1:12" x14ac:dyDescent="0.2">
      <c r="A4" s="190" t="s">
        <v>122</v>
      </c>
      <c r="B4" s="190" t="s">
        <v>149</v>
      </c>
      <c r="C4" s="191"/>
      <c r="D4" s="192">
        <v>2</v>
      </c>
    </row>
    <row r="5" spans="1:12" x14ac:dyDescent="0.2">
      <c r="A5" s="190" t="s">
        <v>123</v>
      </c>
      <c r="B5" s="190" t="s">
        <v>150</v>
      </c>
      <c r="C5" s="191"/>
      <c r="D5" s="192">
        <v>3</v>
      </c>
    </row>
    <row r="6" spans="1:12" x14ac:dyDescent="0.2">
      <c r="A6" s="190" t="s">
        <v>124</v>
      </c>
      <c r="B6" s="190" t="s">
        <v>151</v>
      </c>
      <c r="C6" s="191"/>
      <c r="D6" s="192">
        <v>4</v>
      </c>
    </row>
    <row r="7" spans="1:12" ht="18" x14ac:dyDescent="0.2">
      <c r="A7" s="190" t="s">
        <v>125</v>
      </c>
      <c r="B7" s="190" t="s">
        <v>152</v>
      </c>
      <c r="C7" s="191"/>
      <c r="D7" s="192">
        <v>5</v>
      </c>
      <c r="K7" s="16"/>
      <c r="L7" s="16"/>
    </row>
    <row r="8" spans="1:12" s="14" customFormat="1" x14ac:dyDescent="0.2">
      <c r="A8" s="190" t="s">
        <v>126</v>
      </c>
      <c r="B8" s="190" t="s">
        <v>153</v>
      </c>
      <c r="C8" s="191"/>
      <c r="D8" s="192">
        <v>6</v>
      </c>
    </row>
    <row r="9" spans="1:12" x14ac:dyDescent="0.2">
      <c r="A9" s="190" t="s">
        <v>127</v>
      </c>
      <c r="B9" s="190" t="s">
        <v>35</v>
      </c>
      <c r="C9" s="191"/>
      <c r="D9" s="192">
        <v>7</v>
      </c>
    </row>
    <row r="10" spans="1:12" x14ac:dyDescent="0.2">
      <c r="A10" s="190" t="s">
        <v>128</v>
      </c>
      <c r="B10" s="193" t="s">
        <v>154</v>
      </c>
      <c r="C10" s="191"/>
      <c r="D10" s="192">
        <v>8</v>
      </c>
    </row>
    <row r="11" spans="1:12" x14ac:dyDescent="0.2">
      <c r="A11" s="190" t="s">
        <v>129</v>
      </c>
      <c r="B11" s="190" t="s">
        <v>13</v>
      </c>
      <c r="C11" s="191"/>
      <c r="D11" s="192">
        <v>9</v>
      </c>
    </row>
    <row r="12" spans="1:12" x14ac:dyDescent="0.2">
      <c r="A12" s="190" t="s">
        <v>33</v>
      </c>
      <c r="B12" s="190" t="s">
        <v>140</v>
      </c>
      <c r="C12" s="191"/>
      <c r="D12" s="192">
        <v>10</v>
      </c>
    </row>
    <row r="13" spans="1:12" x14ac:dyDescent="0.2">
      <c r="A13" s="190" t="s">
        <v>34</v>
      </c>
      <c r="B13" s="190" t="s">
        <v>141</v>
      </c>
      <c r="C13" s="191"/>
      <c r="D13" s="192">
        <v>11</v>
      </c>
    </row>
    <row r="14" spans="1:12" x14ac:dyDescent="0.2">
      <c r="A14" s="190" t="s">
        <v>36</v>
      </c>
      <c r="B14" s="190" t="s">
        <v>37</v>
      </c>
      <c r="C14" s="191"/>
      <c r="D14" s="192">
        <v>12</v>
      </c>
    </row>
    <row r="15" spans="1:12" x14ac:dyDescent="0.2">
      <c r="A15" s="190"/>
      <c r="B15" s="193"/>
      <c r="C15" s="193"/>
      <c r="D15" s="192"/>
    </row>
    <row r="16" spans="1:12" x14ac:dyDescent="0.2">
      <c r="A16" s="190"/>
      <c r="B16" s="193"/>
      <c r="C16" s="193"/>
      <c r="D16" s="192"/>
    </row>
    <row r="17" spans="1:4" x14ac:dyDescent="0.2">
      <c r="A17" s="190"/>
      <c r="B17" s="193"/>
      <c r="C17" s="193"/>
      <c r="D17" s="192"/>
    </row>
    <row r="18" spans="1:4" x14ac:dyDescent="0.2">
      <c r="A18" s="193"/>
      <c r="B18" s="193"/>
      <c r="C18" s="193"/>
      <c r="D18" s="194"/>
    </row>
    <row r="19" spans="1:4" x14ac:dyDescent="0.2">
      <c r="A19" s="193"/>
      <c r="B19" s="193"/>
      <c r="C19" s="193"/>
      <c r="D19" s="194"/>
    </row>
  </sheetData>
  <autoFilter ref="B2:C13" xr:uid="{00000000-0009-0000-0000-000010000000}"/>
  <mergeCells count="1">
    <mergeCell ref="A1:C1"/>
  </mergeCells>
  <pageMargins left="0.70866141732283472" right="0.70866141732283472" top="0.74803149606299213" bottom="0.74803149606299213" header="0.31496062992125984" footer="0.31496062992125984"/>
  <pageSetup paperSize="9" pageOrder="overThenDown" orientation="landscape" horizontalDpi="4294967293"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0"/>
  </sheetPr>
  <dimension ref="A1:C20"/>
  <sheetViews>
    <sheetView showGridLines="0" zoomScaleNormal="100" zoomScaleSheetLayoutView="100" workbookViewId="0">
      <pane ySplit="2" topLeftCell="A3" activePane="bottomLeft" state="frozen"/>
      <selection pane="bottomLeft" sqref="A1:C1"/>
    </sheetView>
  </sheetViews>
  <sheetFormatPr defaultColWidth="8.7109375" defaultRowHeight="15" x14ac:dyDescent="0.2"/>
  <cols>
    <col min="1" max="1" width="11.140625" style="8" customWidth="1"/>
    <col min="2" max="2" width="42.140625" style="8" customWidth="1"/>
    <col min="3" max="3" width="18.5703125" style="20" customWidth="1"/>
    <col min="4" max="16384" width="8.7109375" style="8"/>
  </cols>
  <sheetData>
    <row r="1" spans="1:3" ht="24.95" customHeight="1" x14ac:dyDescent="0.2">
      <c r="A1" s="311" t="s">
        <v>17</v>
      </c>
      <c r="B1" s="312"/>
      <c r="C1" s="313"/>
    </row>
    <row r="2" spans="1:3" ht="30" x14ac:dyDescent="0.2">
      <c r="A2" s="15" t="s">
        <v>1</v>
      </c>
      <c r="B2" s="15" t="s">
        <v>3</v>
      </c>
      <c r="C2" s="21" t="s">
        <v>16</v>
      </c>
    </row>
    <row r="3" spans="1:3" x14ac:dyDescent="0.2">
      <c r="A3" s="195" t="s">
        <v>130</v>
      </c>
      <c r="B3" s="195" t="s">
        <v>19</v>
      </c>
      <c r="C3" s="196">
        <v>1</v>
      </c>
    </row>
    <row r="4" spans="1:3" x14ac:dyDescent="0.2">
      <c r="A4" s="195" t="s">
        <v>131</v>
      </c>
      <c r="B4" s="190" t="s">
        <v>39</v>
      </c>
      <c r="C4" s="196">
        <v>2</v>
      </c>
    </row>
    <row r="5" spans="1:3" x14ac:dyDescent="0.2">
      <c r="A5" s="195" t="s">
        <v>132</v>
      </c>
      <c r="B5" s="195" t="s">
        <v>10</v>
      </c>
      <c r="C5" s="196">
        <v>3</v>
      </c>
    </row>
    <row r="6" spans="1:3" x14ac:dyDescent="0.2">
      <c r="A6" s="197" t="s">
        <v>133</v>
      </c>
      <c r="B6" s="195" t="s">
        <v>18</v>
      </c>
      <c r="C6" s="196">
        <v>4</v>
      </c>
    </row>
    <row r="7" spans="1:3" x14ac:dyDescent="0.2">
      <c r="A7" s="197" t="s">
        <v>134</v>
      </c>
      <c r="B7" s="190" t="s">
        <v>38</v>
      </c>
      <c r="C7" s="196">
        <v>5</v>
      </c>
    </row>
    <row r="8" spans="1:3" x14ac:dyDescent="0.2">
      <c r="A8" s="197" t="s">
        <v>135</v>
      </c>
      <c r="B8" s="190" t="s">
        <v>40</v>
      </c>
      <c r="C8" s="196">
        <v>6</v>
      </c>
    </row>
    <row r="9" spans="1:3" x14ac:dyDescent="0.2">
      <c r="A9" s="197" t="s">
        <v>136</v>
      </c>
      <c r="B9" s="190" t="s">
        <v>41</v>
      </c>
      <c r="C9" s="196">
        <v>7</v>
      </c>
    </row>
    <row r="10" spans="1:3" x14ac:dyDescent="0.2">
      <c r="A10" s="197" t="s">
        <v>137</v>
      </c>
      <c r="B10" s="68" t="s">
        <v>66</v>
      </c>
      <c r="C10" s="196">
        <v>8</v>
      </c>
    </row>
    <row r="11" spans="1:3" x14ac:dyDescent="0.2">
      <c r="A11" s="197" t="s">
        <v>138</v>
      </c>
      <c r="B11" s="68" t="s">
        <v>67</v>
      </c>
      <c r="C11" s="196">
        <v>9</v>
      </c>
    </row>
    <row r="12" spans="1:3" x14ac:dyDescent="0.2">
      <c r="A12" s="197" t="s">
        <v>71</v>
      </c>
      <c r="B12" s="68" t="s">
        <v>68</v>
      </c>
      <c r="C12" s="196">
        <v>10</v>
      </c>
    </row>
    <row r="13" spans="1:3" x14ac:dyDescent="0.2">
      <c r="A13" s="197" t="s">
        <v>72</v>
      </c>
      <c r="B13" s="68" t="s">
        <v>69</v>
      </c>
      <c r="C13" s="196">
        <v>11</v>
      </c>
    </row>
    <row r="14" spans="1:3" x14ac:dyDescent="0.2">
      <c r="A14" s="197" t="s">
        <v>73</v>
      </c>
      <c r="B14" s="68" t="s">
        <v>155</v>
      </c>
      <c r="C14" s="196">
        <v>12</v>
      </c>
    </row>
    <row r="15" spans="1:3" x14ac:dyDescent="0.2">
      <c r="A15" s="197" t="s">
        <v>74</v>
      </c>
      <c r="B15" s="68" t="s">
        <v>70</v>
      </c>
      <c r="C15" s="196">
        <v>13</v>
      </c>
    </row>
    <row r="16" spans="1:3" x14ac:dyDescent="0.2">
      <c r="A16" s="197"/>
      <c r="B16" s="68"/>
      <c r="C16" s="196"/>
    </row>
    <row r="17" spans="1:3" x14ac:dyDescent="0.2">
      <c r="A17" s="197"/>
      <c r="B17" s="197"/>
      <c r="C17" s="196"/>
    </row>
    <row r="18" spans="1:3" x14ac:dyDescent="0.2">
      <c r="A18" s="197"/>
      <c r="B18" s="197"/>
      <c r="C18" s="196"/>
    </row>
    <row r="19" spans="1:3" x14ac:dyDescent="0.2">
      <c r="A19" s="75"/>
    </row>
    <row r="20" spans="1:3" x14ac:dyDescent="0.2">
      <c r="A20" s="69"/>
    </row>
  </sheetData>
  <mergeCells count="1">
    <mergeCell ref="A1:C1"/>
  </mergeCells>
  <pageMargins left="0.70866141732283472" right="0.70866141732283472" top="0.74803149606299213" bottom="0.74803149606299213" header="0.31496062992125984" footer="0.31496062992125984"/>
  <pageSetup paperSize="9" pageOrder="overThenDown"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E879-E61D-4345-9100-A967EB1AF309}">
  <sheetPr>
    <tabColor theme="0"/>
  </sheetPr>
  <dimension ref="A1:B21"/>
  <sheetViews>
    <sheetView showGridLines="0" zoomScaleNormal="100" zoomScaleSheetLayoutView="100" workbookViewId="0"/>
  </sheetViews>
  <sheetFormatPr defaultRowHeight="12.75" x14ac:dyDescent="0.2"/>
  <cols>
    <col min="1" max="1" width="11.140625" style="32" customWidth="1"/>
    <col min="2" max="2" width="118.85546875" style="32" customWidth="1"/>
    <col min="3" max="3" width="12.5703125" style="32" customWidth="1"/>
    <col min="4" max="16384" width="9.140625" style="32"/>
  </cols>
  <sheetData>
    <row r="1" spans="1:2" ht="21" x14ac:dyDescent="0.2">
      <c r="B1" s="33" t="s">
        <v>42</v>
      </c>
    </row>
    <row r="3" spans="1:2" ht="15" x14ac:dyDescent="0.25">
      <c r="A3" s="178" t="s">
        <v>43</v>
      </c>
      <c r="B3" s="179" t="s">
        <v>44</v>
      </c>
    </row>
    <row r="4" spans="1:2" ht="15" x14ac:dyDescent="0.2">
      <c r="A4" s="180"/>
      <c r="B4" s="181"/>
    </row>
    <row r="5" spans="1:2" ht="15" x14ac:dyDescent="0.2">
      <c r="A5" s="180"/>
      <c r="B5" s="181"/>
    </row>
    <row r="6" spans="1:2" ht="15" x14ac:dyDescent="0.2">
      <c r="A6" s="180"/>
      <c r="B6" s="181"/>
    </row>
    <row r="7" spans="1:2" ht="15" x14ac:dyDescent="0.2">
      <c r="A7" s="180"/>
      <c r="B7" s="181"/>
    </row>
    <row r="8" spans="1:2" ht="15" x14ac:dyDescent="0.2">
      <c r="A8" s="180"/>
      <c r="B8" s="181"/>
    </row>
    <row r="9" spans="1:2" ht="15" x14ac:dyDescent="0.2">
      <c r="A9" s="180"/>
      <c r="B9" s="181"/>
    </row>
    <row r="10" spans="1:2" ht="15" x14ac:dyDescent="0.2">
      <c r="A10" s="180"/>
      <c r="B10" s="181"/>
    </row>
    <row r="11" spans="1:2" ht="15" x14ac:dyDescent="0.2">
      <c r="A11" s="180"/>
      <c r="B11" s="181"/>
    </row>
    <row r="12" spans="1:2" ht="15" x14ac:dyDescent="0.2">
      <c r="A12" s="180"/>
      <c r="B12" s="181"/>
    </row>
    <row r="13" spans="1:2" ht="15" x14ac:dyDescent="0.2">
      <c r="A13" s="180"/>
      <c r="B13" s="181"/>
    </row>
    <row r="14" spans="1:2" ht="15" x14ac:dyDescent="0.2">
      <c r="A14" s="180"/>
      <c r="B14" s="181"/>
    </row>
    <row r="15" spans="1:2" ht="15" x14ac:dyDescent="0.2">
      <c r="A15" s="180"/>
      <c r="B15" s="181"/>
    </row>
    <row r="16" spans="1:2" ht="15" x14ac:dyDescent="0.2">
      <c r="A16" s="180"/>
      <c r="B16" s="181"/>
    </row>
    <row r="17" spans="1:2" ht="15" x14ac:dyDescent="0.2">
      <c r="A17" s="180"/>
      <c r="B17" s="181"/>
    </row>
    <row r="18" spans="1:2" ht="15" x14ac:dyDescent="0.2">
      <c r="A18" s="180"/>
      <c r="B18" s="181"/>
    </row>
    <row r="19" spans="1:2" ht="15" x14ac:dyDescent="0.2">
      <c r="A19" s="182"/>
      <c r="B19" s="182"/>
    </row>
    <row r="20" spans="1:2" ht="15" x14ac:dyDescent="0.2">
      <c r="A20" s="182"/>
      <c r="B20" s="182"/>
    </row>
    <row r="21" spans="1:2" ht="15" x14ac:dyDescent="0.2">
      <c r="A21" s="182"/>
      <c r="B21" s="182"/>
    </row>
  </sheetData>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0"/>
  </sheetPr>
  <dimension ref="A1:U29"/>
  <sheetViews>
    <sheetView showGridLines="0" showZeros="0" zoomScaleNormal="100" zoomScaleSheetLayoutView="100" workbookViewId="0"/>
  </sheetViews>
  <sheetFormatPr defaultColWidth="9.140625" defaultRowHeight="18.75" x14ac:dyDescent="0.3"/>
  <cols>
    <col min="1" max="1" width="6" style="5" customWidth="1"/>
    <col min="2" max="2" width="124" customWidth="1"/>
  </cols>
  <sheetData>
    <row r="1" spans="1:21" x14ac:dyDescent="0.25">
      <c r="A1" s="60"/>
      <c r="B1" s="62" t="s">
        <v>75</v>
      </c>
      <c r="C1" s="27"/>
      <c r="D1" s="27"/>
      <c r="E1" s="27"/>
      <c r="F1" s="27"/>
      <c r="G1" s="27"/>
      <c r="H1" s="27"/>
      <c r="I1" s="27"/>
      <c r="J1" s="27"/>
      <c r="K1" s="27"/>
      <c r="L1" s="27"/>
      <c r="M1" s="27"/>
      <c r="N1" s="27"/>
      <c r="O1" s="27"/>
      <c r="P1" s="27"/>
      <c r="Q1" s="27"/>
      <c r="R1" s="27"/>
      <c r="S1" s="27"/>
      <c r="T1" s="27"/>
      <c r="U1" s="27"/>
    </row>
    <row r="2" spans="1:21" ht="15.75" x14ac:dyDescent="0.25">
      <c r="A2" s="60"/>
      <c r="B2" s="61"/>
    </row>
    <row r="3" spans="1:21" ht="15.75" x14ac:dyDescent="0.25">
      <c r="A3" s="60"/>
      <c r="B3" s="154" t="s">
        <v>55</v>
      </c>
    </row>
    <row r="4" spans="1:21" ht="15.75" x14ac:dyDescent="0.25">
      <c r="A4" s="60"/>
      <c r="B4" s="72"/>
    </row>
    <row r="5" spans="1:21" ht="15.75" x14ac:dyDescent="0.25">
      <c r="A5" s="60"/>
      <c r="B5" s="72"/>
    </row>
    <row r="6" spans="1:21" ht="15.75" x14ac:dyDescent="0.25">
      <c r="A6" s="60"/>
      <c r="B6" s="73"/>
    </row>
    <row r="7" spans="1:21" ht="15.75" x14ac:dyDescent="0.25">
      <c r="A7" s="60"/>
      <c r="B7" s="61"/>
    </row>
    <row r="8" spans="1:21" ht="15.75" x14ac:dyDescent="0.25">
      <c r="A8" s="60"/>
      <c r="B8" s="153" t="s">
        <v>115</v>
      </c>
    </row>
    <row r="9" spans="1:21" x14ac:dyDescent="0.25">
      <c r="A9" s="60"/>
      <c r="B9" s="215"/>
    </row>
    <row r="10" spans="1:21" ht="15.75" x14ac:dyDescent="0.25">
      <c r="A10" s="60"/>
      <c r="B10" s="61"/>
    </row>
    <row r="11" spans="1:21" ht="15.75" x14ac:dyDescent="0.25">
      <c r="A11" s="60"/>
      <c r="B11" s="153" t="s">
        <v>147</v>
      </c>
    </row>
    <row r="12" spans="1:21" x14ac:dyDescent="0.25">
      <c r="A12" s="60"/>
      <c r="B12" s="216"/>
    </row>
    <row r="13" spans="1:21" x14ac:dyDescent="0.25">
      <c r="A13" s="60"/>
      <c r="B13" s="217"/>
    </row>
    <row r="14" spans="1:21" x14ac:dyDescent="0.25">
      <c r="A14" s="60"/>
      <c r="B14" s="217"/>
    </row>
    <row r="15" spans="1:21" x14ac:dyDescent="0.25">
      <c r="A15" s="60"/>
      <c r="B15" s="217"/>
    </row>
    <row r="16" spans="1:21" x14ac:dyDescent="0.25">
      <c r="A16" s="60"/>
      <c r="B16" s="217"/>
    </row>
    <row r="17" spans="1:2" x14ac:dyDescent="0.25">
      <c r="A17" s="60"/>
      <c r="B17" s="217"/>
    </row>
    <row r="18" spans="1:2" x14ac:dyDescent="0.25">
      <c r="A18" s="60"/>
      <c r="B18" s="217"/>
    </row>
    <row r="19" spans="1:2" x14ac:dyDescent="0.25">
      <c r="A19" s="60"/>
      <c r="B19" s="217"/>
    </row>
    <row r="20" spans="1:2" x14ac:dyDescent="0.25">
      <c r="A20" s="60"/>
      <c r="B20" s="217"/>
    </row>
    <row r="21" spans="1:2" x14ac:dyDescent="0.25">
      <c r="A21" s="60"/>
      <c r="B21" s="217"/>
    </row>
    <row r="22" spans="1:2" x14ac:dyDescent="0.25">
      <c r="A22" s="60"/>
      <c r="B22" s="217"/>
    </row>
    <row r="23" spans="1:2" x14ac:dyDescent="0.25">
      <c r="A23" s="60"/>
      <c r="B23" s="217"/>
    </row>
    <row r="24" spans="1:2" x14ac:dyDescent="0.25">
      <c r="A24" s="60"/>
      <c r="B24" s="217"/>
    </row>
    <row r="25" spans="1:2" x14ac:dyDescent="0.25">
      <c r="A25" s="60"/>
      <c r="B25" s="217"/>
    </row>
    <row r="26" spans="1:2" x14ac:dyDescent="0.25">
      <c r="A26" s="60"/>
      <c r="B26" s="217"/>
    </row>
    <row r="27" spans="1:2" x14ac:dyDescent="0.3">
      <c r="B27" s="217"/>
    </row>
    <row r="28" spans="1:2" x14ac:dyDescent="0.3">
      <c r="B28" s="217"/>
    </row>
    <row r="29" spans="1:2" x14ac:dyDescent="0.3">
      <c r="B29" s="217"/>
    </row>
  </sheetData>
  <phoneticPr fontId="20" type="noConversion"/>
  <pageMargins left="0.70866141732283472" right="0.70866141732283472" top="0.74803149606299213" bottom="0.74803149606299213" header="0.31496062992125984" footer="0.31496062992125984"/>
  <pageSetup paperSize="9"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6491B-4FBD-470B-9BAE-2594E336FABB}">
  <sheetPr>
    <tabColor theme="0"/>
  </sheetPr>
  <dimension ref="A1:C23"/>
  <sheetViews>
    <sheetView showGridLines="0" workbookViewId="0"/>
  </sheetViews>
  <sheetFormatPr defaultRowHeight="12.75" x14ac:dyDescent="0.2"/>
  <cols>
    <col min="1" max="1" width="6.85546875" style="177" customWidth="1"/>
    <col min="2" max="2" width="17.28515625" style="177" customWidth="1"/>
    <col min="3" max="3" width="100.42578125" style="177" customWidth="1"/>
    <col min="4" max="16384" width="9.140625" style="177"/>
  </cols>
  <sheetData>
    <row r="1" spans="1:3" ht="15.75" x14ac:dyDescent="0.2">
      <c r="A1" s="183"/>
      <c r="B1" s="252" t="s">
        <v>145</v>
      </c>
      <c r="C1" s="253"/>
    </row>
    <row r="2" spans="1:3" ht="21" x14ac:dyDescent="0.2">
      <c r="A2" s="183"/>
      <c r="B2" s="184"/>
    </row>
    <row r="3" spans="1:3" ht="21" x14ac:dyDescent="0.2">
      <c r="A3" s="184"/>
      <c r="B3" s="185" t="s">
        <v>0</v>
      </c>
      <c r="C3" s="185" t="s">
        <v>146</v>
      </c>
    </row>
    <row r="4" spans="1:3" ht="15.75" x14ac:dyDescent="0.2">
      <c r="A4" s="183"/>
      <c r="B4" s="186"/>
    </row>
    <row r="5" spans="1:3" ht="15.75" x14ac:dyDescent="0.2">
      <c r="A5" s="183"/>
      <c r="B5" s="186"/>
    </row>
    <row r="6" spans="1:3" ht="15.75" x14ac:dyDescent="0.2">
      <c r="A6" s="183"/>
      <c r="B6" s="186"/>
    </row>
    <row r="7" spans="1:3" ht="15.75" x14ac:dyDescent="0.2">
      <c r="A7" s="183"/>
      <c r="B7" s="186"/>
    </row>
    <row r="8" spans="1:3" ht="15.75" x14ac:dyDescent="0.2">
      <c r="A8" s="183"/>
      <c r="B8" s="186"/>
    </row>
    <row r="9" spans="1:3" ht="15.75" x14ac:dyDescent="0.2">
      <c r="A9" s="183"/>
      <c r="B9" s="186"/>
    </row>
    <row r="10" spans="1:3" ht="15.75" x14ac:dyDescent="0.2">
      <c r="A10" s="183"/>
      <c r="B10" s="186"/>
    </row>
    <row r="11" spans="1:3" ht="15.75" x14ac:dyDescent="0.2">
      <c r="A11" s="183"/>
      <c r="B11" s="186"/>
    </row>
    <row r="12" spans="1:3" ht="15.75" x14ac:dyDescent="0.2">
      <c r="A12" s="183"/>
      <c r="B12" s="186"/>
    </row>
    <row r="13" spans="1:3" ht="15.75" x14ac:dyDescent="0.2">
      <c r="A13" s="183"/>
      <c r="B13" s="186"/>
    </row>
    <row r="14" spans="1:3" ht="15.75" x14ac:dyDescent="0.2">
      <c r="A14" s="183"/>
      <c r="B14" s="186"/>
    </row>
    <row r="15" spans="1:3" ht="15.75" x14ac:dyDescent="0.2">
      <c r="A15" s="183"/>
      <c r="B15" s="186"/>
    </row>
    <row r="16" spans="1:3" ht="15.75" x14ac:dyDescent="0.2">
      <c r="A16" s="183"/>
      <c r="B16" s="186"/>
    </row>
    <row r="17" spans="1:2" ht="15.75" x14ac:dyDescent="0.2">
      <c r="A17" s="183"/>
      <c r="B17" s="186"/>
    </row>
    <row r="18" spans="1:2" ht="15.75" x14ac:dyDescent="0.2">
      <c r="A18" s="183"/>
      <c r="B18" s="186"/>
    </row>
    <row r="19" spans="1:2" ht="15.75" x14ac:dyDescent="0.2">
      <c r="A19" s="183"/>
      <c r="B19" s="186"/>
    </row>
    <row r="20" spans="1:2" ht="15.75" x14ac:dyDescent="0.2">
      <c r="A20" s="183"/>
      <c r="B20" s="186"/>
    </row>
    <row r="21" spans="1:2" ht="15.75" x14ac:dyDescent="0.2">
      <c r="A21" s="183"/>
      <c r="B21" s="186"/>
    </row>
    <row r="22" spans="1:2" ht="15.75" x14ac:dyDescent="0.2">
      <c r="A22" s="183"/>
      <c r="B22" s="186"/>
    </row>
    <row r="23" spans="1:2" ht="15.75" x14ac:dyDescent="0.2">
      <c r="A23" s="183"/>
      <c r="B23" s="186"/>
    </row>
  </sheetData>
  <mergeCells count="1">
    <mergeCell ref="B1:C1"/>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sheetPr>
  <dimension ref="A1:I13"/>
  <sheetViews>
    <sheetView showGridLines="0" showZeros="0" zoomScaleNormal="100" zoomScaleSheetLayoutView="100" workbookViewId="0">
      <selection sqref="A1:H1"/>
    </sheetView>
  </sheetViews>
  <sheetFormatPr defaultColWidth="9.140625" defaultRowHeight="15.75" x14ac:dyDescent="0.2"/>
  <cols>
    <col min="1" max="1" width="8.85546875" style="22" customWidth="1"/>
    <col min="2" max="2" width="20.28515625" style="22" customWidth="1"/>
    <col min="3" max="3" width="20.7109375" style="22" customWidth="1"/>
    <col min="4" max="4" width="10.28515625" style="22" customWidth="1"/>
    <col min="5" max="5" width="21.85546875" style="22" customWidth="1"/>
    <col min="6" max="6" width="13.28515625" style="23" customWidth="1"/>
    <col min="7" max="7" width="11.7109375" style="23" customWidth="1"/>
    <col min="8" max="8" width="23.28515625" style="6" customWidth="1"/>
    <col min="9" max="9" width="46.85546875" style="7" customWidth="1"/>
    <col min="10" max="16384" width="9.140625" style="7"/>
  </cols>
  <sheetData>
    <row r="1" spans="1:9" ht="32.1" customHeight="1" x14ac:dyDescent="0.2">
      <c r="A1" s="254" t="s">
        <v>47</v>
      </c>
      <c r="B1" s="255"/>
      <c r="C1" s="255"/>
      <c r="D1" s="255"/>
      <c r="E1" s="255"/>
      <c r="F1" s="255"/>
      <c r="G1" s="255"/>
      <c r="H1" s="255"/>
    </row>
    <row r="2" spans="1:9" x14ac:dyDescent="0.25">
      <c r="A2" s="74"/>
      <c r="B2" s="256" t="s">
        <v>55</v>
      </c>
      <c r="C2" s="257"/>
      <c r="D2" s="257"/>
      <c r="E2" s="257"/>
      <c r="F2" s="257"/>
      <c r="G2" s="257"/>
      <c r="H2" s="258"/>
    </row>
    <row r="3" spans="1:9" x14ac:dyDescent="0.25">
      <c r="A3" s="74"/>
      <c r="B3" s="259"/>
      <c r="C3" s="260"/>
      <c r="D3" s="260"/>
      <c r="E3" s="260"/>
      <c r="F3" s="260"/>
      <c r="G3" s="260"/>
      <c r="H3" s="261"/>
    </row>
    <row r="4" spans="1:9" x14ac:dyDescent="0.25">
      <c r="A4" s="74"/>
      <c r="B4" s="259"/>
      <c r="C4" s="260"/>
      <c r="D4" s="260"/>
      <c r="E4" s="260"/>
      <c r="F4" s="260"/>
      <c r="G4" s="260"/>
      <c r="H4" s="261"/>
    </row>
    <row r="5" spans="1:9" x14ac:dyDescent="0.25">
      <c r="A5" s="74"/>
      <c r="B5" s="262"/>
      <c r="C5" s="263"/>
      <c r="D5" s="263"/>
      <c r="E5" s="263"/>
      <c r="F5" s="263"/>
      <c r="G5" s="263"/>
      <c r="H5" s="264"/>
    </row>
    <row r="6" spans="1:9" ht="14.25" customHeight="1" x14ac:dyDescent="0.2">
      <c r="A6" s="65"/>
      <c r="B6" s="66"/>
      <c r="C6" s="66"/>
      <c r="D6" s="66"/>
      <c r="E6" s="66"/>
      <c r="F6" s="66"/>
      <c r="G6" s="66"/>
      <c r="H6" s="66"/>
    </row>
    <row r="7" spans="1:9" ht="31.5" x14ac:dyDescent="0.2">
      <c r="A7" s="28" t="s">
        <v>51</v>
      </c>
      <c r="B7" s="28" t="s">
        <v>52</v>
      </c>
      <c r="C7" s="28" t="s">
        <v>53</v>
      </c>
      <c r="D7" s="28" t="s">
        <v>54</v>
      </c>
      <c r="E7" s="28" t="s">
        <v>12</v>
      </c>
      <c r="F7" s="28" t="s">
        <v>24</v>
      </c>
      <c r="G7" s="28" t="s">
        <v>22</v>
      </c>
      <c r="H7" s="28" t="s">
        <v>162</v>
      </c>
      <c r="I7" s="63" t="s">
        <v>63</v>
      </c>
    </row>
    <row r="8" spans="1:9" x14ac:dyDescent="0.2">
      <c r="A8" s="218"/>
      <c r="B8" s="218"/>
      <c r="C8" s="218"/>
      <c r="D8" s="218"/>
      <c r="E8" s="218"/>
      <c r="F8" s="219"/>
      <c r="G8" s="220">
        <f>LTM_List[[#This Row],[FE Rate Claimed]]</f>
        <v>0</v>
      </c>
      <c r="H8" s="218"/>
      <c r="I8" s="221"/>
    </row>
    <row r="9" spans="1:9" x14ac:dyDescent="0.2">
      <c r="A9" s="218"/>
      <c r="B9" s="218"/>
      <c r="C9" s="218"/>
      <c r="D9" s="218"/>
      <c r="E9" s="218"/>
      <c r="F9" s="219"/>
      <c r="G9" s="220">
        <f>LTM_List[[#This Row],[FE Rate Claimed]]</f>
        <v>0</v>
      </c>
      <c r="H9" s="218"/>
      <c r="I9" s="221"/>
    </row>
    <row r="10" spans="1:9" x14ac:dyDescent="0.2">
      <c r="A10" s="218"/>
      <c r="B10" s="218"/>
      <c r="C10" s="218"/>
      <c r="D10" s="218"/>
      <c r="E10" s="218"/>
      <c r="F10" s="219"/>
      <c r="G10" s="220">
        <f>LTM_List[[#This Row],[FE Rate Claimed]]</f>
        <v>0</v>
      </c>
      <c r="H10" s="218"/>
      <c r="I10" s="221"/>
    </row>
    <row r="11" spans="1:9" x14ac:dyDescent="0.2">
      <c r="A11" s="218" t="s">
        <v>175</v>
      </c>
      <c r="B11" s="218"/>
      <c r="C11" s="218" t="s">
        <v>176</v>
      </c>
      <c r="D11" s="218" t="s">
        <v>175</v>
      </c>
      <c r="E11" s="218"/>
      <c r="F11" s="222"/>
      <c r="G11" s="220"/>
      <c r="H11" s="218"/>
      <c r="I11" s="221"/>
    </row>
    <row r="12" spans="1:9" x14ac:dyDescent="0.2">
      <c r="A12" s="218" t="s">
        <v>177</v>
      </c>
      <c r="B12" s="218"/>
      <c r="C12" s="218" t="s">
        <v>178</v>
      </c>
      <c r="D12" s="218" t="s">
        <v>177</v>
      </c>
      <c r="E12" s="218"/>
      <c r="F12" s="222"/>
      <c r="G12" s="220"/>
      <c r="H12" s="218"/>
      <c r="I12" s="221"/>
    </row>
    <row r="13" spans="1:9" x14ac:dyDescent="0.2">
      <c r="A13" s="218" t="s">
        <v>179</v>
      </c>
      <c r="B13" s="218"/>
      <c r="C13" s="218" t="s">
        <v>180</v>
      </c>
      <c r="D13" s="218" t="s">
        <v>179</v>
      </c>
      <c r="E13" s="218"/>
      <c r="F13" s="222"/>
      <c r="G13" s="220"/>
      <c r="H13" s="218"/>
      <c r="I13" s="221"/>
    </row>
  </sheetData>
  <mergeCells count="5">
    <mergeCell ref="A1:H1"/>
    <mergeCell ref="B2:H2"/>
    <mergeCell ref="B3:H3"/>
    <mergeCell ref="B4:H4"/>
    <mergeCell ref="B5:H5"/>
  </mergeCells>
  <phoneticPr fontId="20" type="noConversion"/>
  <conditionalFormatting sqref="G8:G13">
    <cfRule type="expression" dxfId="271" priority="2">
      <formula>$F8&lt;&gt;$G8</formula>
    </cfRule>
  </conditionalFormatting>
  <pageMargins left="0.70866141732283472" right="0.70866141732283472" top="0.74803149606299213" bottom="0.74803149606299213" header="0.31496062992125984" footer="0.31496062992125984"/>
  <pageSetup paperSize="9" scale="75" orientation="landscape" r:id="rId1"/>
  <headerFooter>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sheetPr>
  <dimension ref="A1:D12"/>
  <sheetViews>
    <sheetView showGridLines="0" showZeros="0" zoomScaleNormal="100" zoomScaleSheetLayoutView="100" workbookViewId="0">
      <selection sqref="A1:C1"/>
    </sheetView>
  </sheetViews>
  <sheetFormatPr defaultColWidth="8.7109375" defaultRowHeight="15.75" x14ac:dyDescent="0.2"/>
  <cols>
    <col min="1" max="1" width="11.85546875" style="9" customWidth="1"/>
    <col min="2" max="2" width="79.85546875" style="9" customWidth="1"/>
    <col min="3" max="3" width="11.140625" style="25" customWidth="1"/>
    <col min="4" max="4" width="13.5703125" style="9" customWidth="1"/>
    <col min="5" max="16384" width="8.7109375" style="9"/>
  </cols>
  <sheetData>
    <row r="1" spans="1:4" ht="27.95" customHeight="1" x14ac:dyDescent="0.2">
      <c r="A1" s="265" t="s">
        <v>48</v>
      </c>
      <c r="B1" s="255"/>
      <c r="C1" s="255"/>
    </row>
    <row r="2" spans="1:4" ht="32.25" customHeight="1" x14ac:dyDescent="0.2">
      <c r="A2" s="29" t="s">
        <v>11</v>
      </c>
      <c r="B2" s="29" t="s">
        <v>6</v>
      </c>
      <c r="C2" s="29" t="s">
        <v>5</v>
      </c>
      <c r="D2" s="10"/>
    </row>
    <row r="3" spans="1:4" x14ac:dyDescent="0.2">
      <c r="A3" s="218"/>
      <c r="B3" s="218"/>
      <c r="C3" s="223"/>
      <c r="D3" s="11"/>
    </row>
    <row r="4" spans="1:4" x14ac:dyDescent="0.2">
      <c r="A4" s="218"/>
      <c r="B4" s="218"/>
      <c r="C4" s="223"/>
      <c r="D4" s="11"/>
    </row>
    <row r="5" spans="1:4" x14ac:dyDescent="0.2">
      <c r="A5" s="2"/>
      <c r="B5" s="2"/>
      <c r="C5" s="24"/>
      <c r="D5" s="11"/>
    </row>
    <row r="6" spans="1:4" x14ac:dyDescent="0.2">
      <c r="A6" s="2"/>
      <c r="B6" s="2"/>
      <c r="C6" s="24"/>
      <c r="D6" s="11"/>
    </row>
    <row r="7" spans="1:4" x14ac:dyDescent="0.2">
      <c r="A7" s="2"/>
      <c r="B7" s="2"/>
      <c r="C7" s="24"/>
      <c r="D7" s="11"/>
    </row>
    <row r="8" spans="1:4" x14ac:dyDescent="0.2">
      <c r="A8" s="2"/>
      <c r="B8" s="2"/>
      <c r="C8" s="24"/>
      <c r="D8" s="11"/>
    </row>
    <row r="9" spans="1:4" x14ac:dyDescent="0.2">
      <c r="A9" s="2"/>
      <c r="B9" s="2"/>
      <c r="C9" s="24"/>
      <c r="D9" s="11"/>
    </row>
    <row r="10" spans="1:4" x14ac:dyDescent="0.2">
      <c r="A10" s="12"/>
      <c r="C10" s="26"/>
    </row>
    <row r="11" spans="1:4" x14ac:dyDescent="0.2">
      <c r="A11" s="12"/>
    </row>
    <row r="12" spans="1:4" x14ac:dyDescent="0.2">
      <c r="A12" s="12"/>
    </row>
  </sheetData>
  <mergeCells count="1">
    <mergeCell ref="A1:C1"/>
  </mergeCells>
  <phoneticPr fontId="20" type="noConversion"/>
  <pageMargins left="0.70866141732283472" right="0.70866141732283472" top="0.74803149606299213" bottom="0.74803149606299213" header="0.31496062992125984" footer="0.31496062992125984"/>
  <pageSetup paperSize="9" orientation="landscape" r:id="rId1"/>
  <headerFooter>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theme="0"/>
  </sheetPr>
  <dimension ref="A1:AZ7"/>
  <sheetViews>
    <sheetView showGridLines="0" showZeros="0" zoomScaleNormal="100" zoomScaleSheetLayoutView="90" workbookViewId="0">
      <pane ySplit="1" topLeftCell="A2" activePane="bottomLeft" state="frozen"/>
      <selection pane="bottomLeft"/>
    </sheetView>
  </sheetViews>
  <sheetFormatPr defaultColWidth="8.85546875" defaultRowHeight="12.75" x14ac:dyDescent="0.2"/>
  <cols>
    <col min="1" max="1" width="4.85546875" style="40" customWidth="1"/>
    <col min="2" max="2" width="9.85546875" style="41" customWidth="1"/>
    <col min="3" max="3" width="10.7109375" style="43" customWidth="1"/>
    <col min="4" max="4" width="52" style="44" customWidth="1"/>
    <col min="5" max="5" width="21.7109375" style="30" customWidth="1"/>
    <col min="6" max="6" width="7.28515625" style="46" customWidth="1"/>
    <col min="7" max="7" width="24.28515625" style="30" customWidth="1"/>
    <col min="8" max="8" width="7.28515625" style="47" customWidth="1"/>
    <col min="9" max="9" width="20.85546875" style="30" customWidth="1"/>
    <col min="11" max="12" width="8.85546875" style="30"/>
    <col min="13" max="13" width="8.85546875" style="45" customWidth="1"/>
    <col min="14" max="15" width="8.7109375" style="30" customWidth="1"/>
    <col min="17" max="17" width="8.140625" style="47" customWidth="1"/>
    <col min="19" max="19" width="9.140625" style="30" customWidth="1"/>
    <col min="20" max="21" width="11.85546875" style="30" customWidth="1"/>
    <col min="22" max="22" width="11.28515625" style="30" customWidth="1"/>
    <col min="23" max="23" width="11" customWidth="1"/>
    <col min="24" max="24" width="11.85546875" style="30" customWidth="1"/>
    <col min="25" max="25" width="11.85546875" customWidth="1"/>
    <col min="26" max="26" width="50.7109375" style="30" customWidth="1"/>
    <col min="27" max="27" width="54.7109375" style="30" hidden="1" customWidth="1"/>
    <col min="28" max="28" width="9.140625" style="30" hidden="1" customWidth="1"/>
    <col min="29" max="29" width="12.7109375" style="30" customWidth="1"/>
    <col min="30" max="30" width="61.7109375" style="30" customWidth="1"/>
    <col min="31" max="31" width="7.140625" style="30" customWidth="1"/>
    <col min="32" max="32" width="35.85546875" style="30" customWidth="1"/>
    <col min="33" max="34" width="16.7109375" style="46" customWidth="1"/>
    <col min="35" max="39" width="8.85546875" style="30"/>
    <col min="40" max="41" width="23.42578125" style="42" customWidth="1"/>
    <col min="42" max="42" width="8.85546875" style="30"/>
    <col min="43" max="43" width="39" style="48" customWidth="1"/>
    <col min="44" max="44" width="34.5703125" style="48" customWidth="1"/>
    <col min="45" max="45" width="42.140625" style="48" customWidth="1"/>
    <col min="46" max="46" width="21.85546875" style="48" customWidth="1"/>
    <col min="47" max="47" width="8.85546875" style="48"/>
    <col min="48" max="48" width="11.5703125" style="49" customWidth="1"/>
    <col min="49" max="49" width="11.42578125" style="49" customWidth="1"/>
    <col min="50" max="51" width="26.42578125" style="50" customWidth="1"/>
    <col min="52" max="52" width="15.85546875" style="51" customWidth="1"/>
    <col min="53" max="16384" width="8.85546875" style="30"/>
  </cols>
  <sheetData>
    <row r="1" spans="1:52" ht="38.25" x14ac:dyDescent="0.2">
      <c r="A1" s="34" t="s">
        <v>118</v>
      </c>
      <c r="B1" s="35" t="s">
        <v>11</v>
      </c>
      <c r="C1" s="35" t="s">
        <v>0</v>
      </c>
      <c r="D1" s="35" t="s">
        <v>4</v>
      </c>
      <c r="E1" s="35" t="s">
        <v>7</v>
      </c>
      <c r="F1" s="35" t="s">
        <v>8</v>
      </c>
      <c r="G1" s="35" t="s">
        <v>2</v>
      </c>
      <c r="H1" s="35" t="s">
        <v>1</v>
      </c>
      <c r="I1" s="35" t="s">
        <v>3</v>
      </c>
      <c r="J1" s="35" t="s">
        <v>25</v>
      </c>
      <c r="K1" s="35" t="s">
        <v>26</v>
      </c>
      <c r="L1" s="35" t="s">
        <v>23</v>
      </c>
      <c r="M1" s="35" t="s">
        <v>21</v>
      </c>
      <c r="N1" s="35" t="s">
        <v>24</v>
      </c>
      <c r="O1" s="35" t="s">
        <v>22</v>
      </c>
      <c r="P1" s="35" t="s">
        <v>28</v>
      </c>
      <c r="Q1" s="35" t="s">
        <v>27</v>
      </c>
      <c r="R1" s="36" t="s">
        <v>5</v>
      </c>
      <c r="S1" s="37" t="s">
        <v>29</v>
      </c>
      <c r="T1" s="38" t="s">
        <v>30</v>
      </c>
      <c r="U1" s="37" t="s">
        <v>64</v>
      </c>
      <c r="V1" s="38" t="s">
        <v>65</v>
      </c>
      <c r="W1" s="37" t="s">
        <v>32</v>
      </c>
      <c r="X1" s="38" t="s">
        <v>31</v>
      </c>
      <c r="Y1" s="39" t="s">
        <v>45</v>
      </c>
      <c r="Z1" s="35" t="s">
        <v>46</v>
      </c>
      <c r="AA1" s="35" t="s">
        <v>116</v>
      </c>
    </row>
    <row r="2" spans="1:52" x14ac:dyDescent="0.2">
      <c r="A2" s="224"/>
      <c r="B2" s="224"/>
      <c r="C2" s="225"/>
      <c r="D2" s="224"/>
      <c r="E2" s="224"/>
      <c r="F2" s="224"/>
      <c r="G2" s="226" t="str">
        <f>IFERROR(VLOOKUP(BillDetail_List[[#This Row],[Activity Code]],ActivityCodeList,2,FALSE), "")</f>
        <v/>
      </c>
      <c r="H2" s="224"/>
      <c r="I2" s="226" t="str">
        <f>IFERROR(VLOOKUP(BillDetail_List[[#This Row],[Expense Code]],ExpenseCodeList,2,FALSE), "")</f>
        <v/>
      </c>
      <c r="J2" s="227"/>
      <c r="K2" s="228">
        <f>BillDetail_List[[#This Row],[Time Claimed]]</f>
        <v>0</v>
      </c>
      <c r="L2" s="224"/>
      <c r="M2" s="229">
        <f>BillDetail_List[[#This Row],[FE Claimed]]</f>
        <v>0</v>
      </c>
      <c r="N2" s="230">
        <f>IFERROR(VLOOKUP(BillDetail_List[[#This Row],[FE Claimed]],LTM_List[],6,FALSE),0)</f>
        <v>0</v>
      </c>
      <c r="O2" s="230">
        <f>IFERROR(VLOOKUP(BillDetail_List[[#This Row],[FE Allowed]],LTM_List[],7,FALSE),0)</f>
        <v>0</v>
      </c>
      <c r="P2" s="226" t="str">
        <f>IFERROR(VLOOKUP(BillDetail_List[[#This Row],[FE Claimed]],LTM_List[],4,FALSE),"")</f>
        <v/>
      </c>
      <c r="Q2" s="226" t="str">
        <f>IFERROR(VLOOKUP(BillDetail_List[[#This Row],[FE Allowed]],LTM_List[],4,FALSE),"")</f>
        <v/>
      </c>
      <c r="R2" s="231" t="str">
        <f>IFERROR(VLOOKUP(BillDetail_List[[#This Row],[Part ID]],Funding_List[],3,FALSE),"")</f>
        <v/>
      </c>
      <c r="S2" s="232">
        <f>IFERROR(BillDetail_List[[#This Row],[Time Claimed]]*BillDetail_List[[#This Row],[FE Rate Claimed]],"")</f>
        <v>0</v>
      </c>
      <c r="T2" s="233">
        <f>IFERROR(BillDetail_List[[#This Row],[Time Allowed]]*BillDetail_List[[#This Row],[FE Rate Allowed]],"")</f>
        <v>0</v>
      </c>
      <c r="U2" s="234"/>
      <c r="V2" s="233">
        <f>BillDetail_List[[#This Row],[Disbs Claimed]]</f>
        <v>0</v>
      </c>
      <c r="W2" s="232" t="str">
        <f>IFERROR((BillDetail_List[[#This Row],[Profit Costs Claimed]]+BillDetail_List[[#This Row],[Disbs Claimed]])*BillDetail_List[[#This Row],[VAT Rate]],"")</f>
        <v/>
      </c>
      <c r="X2" s="233" t="str">
        <f>IFERROR(IF(_xlfn.ISFORMULA(W2),(BillDetail_List[[#This Row],[Profit Costs Allowed]]+BillDetail_List[[#This Row],[Disbs Allowed]])*BillDetail_List[[#This Row],[VAT Rate]],W2),"")</f>
        <v/>
      </c>
      <c r="Y2" s="229"/>
      <c r="Z2" s="226" t="str">
        <f>IFERROR(VLOOKUP(BillDetail_List[[#This Row],[Finding Code]],Findings_Table[],2,FALSE), " ")</f>
        <v xml:space="preserve"> </v>
      </c>
      <c r="AA2" s="226" t="str">
        <f>IFERROR(VLOOKUP(BillDetail_List[[#This Row],[Activity Code]],ActivityCodeList,4,FALSE), " ")</f>
        <v xml:space="preserve"> </v>
      </c>
      <c r="AG2" s="30"/>
      <c r="AH2" s="30"/>
      <c r="AN2" s="30"/>
      <c r="AO2" s="30"/>
      <c r="AQ2" s="30"/>
      <c r="AR2" s="30"/>
      <c r="AS2" s="30"/>
      <c r="AT2" s="30"/>
      <c r="AU2" s="30"/>
      <c r="AV2" s="30"/>
      <c r="AW2" s="30"/>
      <c r="AX2" s="30"/>
      <c r="AY2" s="30"/>
      <c r="AZ2" s="30"/>
    </row>
    <row r="3" spans="1:52" x14ac:dyDescent="0.2">
      <c r="A3" s="224"/>
      <c r="B3" s="224"/>
      <c r="C3" s="225"/>
      <c r="D3" s="224"/>
      <c r="E3" s="224"/>
      <c r="F3" s="224"/>
      <c r="G3" s="226" t="str">
        <f>IFERROR(VLOOKUP(BillDetail_List[[#This Row],[Activity Code]],ActivityCodeList,2,FALSE), "")</f>
        <v/>
      </c>
      <c r="H3" s="224"/>
      <c r="I3" s="226" t="str">
        <f>IFERROR(VLOOKUP(BillDetail_List[[#This Row],[Expense Code]],ExpenseCodeList,2,FALSE), "")</f>
        <v/>
      </c>
      <c r="J3" s="227"/>
      <c r="K3" s="228">
        <f>BillDetail_List[[#This Row],[Time Claimed]]</f>
        <v>0</v>
      </c>
      <c r="L3" s="224"/>
      <c r="M3" s="229">
        <f>BillDetail_List[[#This Row],[FE Claimed]]</f>
        <v>0</v>
      </c>
      <c r="N3" s="230">
        <f>IFERROR(VLOOKUP(BillDetail_List[[#This Row],[FE Claimed]],LTM_List[],6,FALSE),0)</f>
        <v>0</v>
      </c>
      <c r="O3" s="230">
        <f>IFERROR(VLOOKUP(BillDetail_List[[#This Row],[FE Allowed]],LTM_List[],7,FALSE),0)</f>
        <v>0</v>
      </c>
      <c r="P3" s="226" t="str">
        <f>IFERROR(VLOOKUP(BillDetail_List[[#This Row],[FE Claimed]],LTM_List[],4,FALSE),"")</f>
        <v/>
      </c>
      <c r="Q3" s="226" t="str">
        <f>IFERROR(VLOOKUP(BillDetail_List[[#This Row],[FE Allowed]],LTM_List[],4,FALSE),"")</f>
        <v/>
      </c>
      <c r="R3" s="231" t="str">
        <f>IFERROR(VLOOKUP(BillDetail_List[[#This Row],[Part ID]],Funding_List[],3,FALSE),"")</f>
        <v/>
      </c>
      <c r="S3" s="232">
        <f>IFERROR(BillDetail_List[[#This Row],[Time Claimed]]*BillDetail_List[[#This Row],[FE Rate Claimed]],"")</f>
        <v>0</v>
      </c>
      <c r="T3" s="233">
        <f>IFERROR(BillDetail_List[[#This Row],[Time Allowed]]*BillDetail_List[[#This Row],[FE Rate Allowed]],"")</f>
        <v>0</v>
      </c>
      <c r="U3" s="234"/>
      <c r="V3" s="233">
        <f>BillDetail_List[[#This Row],[Disbs Claimed]]</f>
        <v>0</v>
      </c>
      <c r="W3" s="232" t="str">
        <f>IFERROR((BillDetail_List[[#This Row],[Profit Costs Claimed]]+BillDetail_List[[#This Row],[Disbs Claimed]])*BillDetail_List[[#This Row],[VAT Rate]],"")</f>
        <v/>
      </c>
      <c r="X3" s="233" t="str">
        <f>IFERROR(IF(_xlfn.ISFORMULA(W3),(BillDetail_List[[#This Row],[Profit Costs Allowed]]+BillDetail_List[[#This Row],[Disbs Allowed]])*BillDetail_List[[#This Row],[VAT Rate]],W3),"")</f>
        <v/>
      </c>
      <c r="Y3" s="229"/>
      <c r="Z3" s="226" t="str">
        <f>IFERROR(VLOOKUP(BillDetail_List[[#This Row],[Finding Code]],Findings_Table[],2,FALSE), " ")</f>
        <v xml:space="preserve"> </v>
      </c>
      <c r="AA3" s="226" t="str">
        <f>IFERROR(VLOOKUP(BillDetail_List[[#This Row],[Activity Code]],ActivityCodeList,4,FALSE), " ")</f>
        <v xml:space="preserve"> </v>
      </c>
      <c r="AG3" s="30"/>
      <c r="AH3" s="30"/>
      <c r="AN3" s="30"/>
      <c r="AO3" s="30"/>
      <c r="AQ3" s="30"/>
      <c r="AR3" s="30"/>
      <c r="AS3" s="30"/>
      <c r="AT3" s="30"/>
      <c r="AU3" s="30"/>
      <c r="AV3" s="30"/>
      <c r="AW3" s="30"/>
      <c r="AX3" s="30"/>
      <c r="AY3" s="30"/>
      <c r="AZ3" s="30"/>
    </row>
    <row r="4" spans="1:52" x14ac:dyDescent="0.2">
      <c r="A4" s="224"/>
      <c r="B4" s="224"/>
      <c r="C4" s="225"/>
      <c r="D4" s="224"/>
      <c r="E4" s="224"/>
      <c r="F4" s="224"/>
      <c r="G4" s="226" t="str">
        <f>IFERROR(VLOOKUP(BillDetail_List[[#This Row],[Activity Code]],ActivityCodeList,2,FALSE), "")</f>
        <v/>
      </c>
      <c r="H4" s="224"/>
      <c r="I4" s="226" t="str">
        <f>IFERROR(VLOOKUP(BillDetail_List[[#This Row],[Expense Code]],ExpenseCodeList,2,FALSE), "")</f>
        <v/>
      </c>
      <c r="J4" s="227"/>
      <c r="K4" s="228">
        <f>BillDetail_List[[#This Row],[Time Claimed]]</f>
        <v>0</v>
      </c>
      <c r="L4" s="224"/>
      <c r="M4" s="229">
        <f>BillDetail_List[[#This Row],[FE Claimed]]</f>
        <v>0</v>
      </c>
      <c r="N4" s="230">
        <f>IFERROR(VLOOKUP(BillDetail_List[[#This Row],[FE Claimed]],LTM_List[],6,FALSE),0)</f>
        <v>0</v>
      </c>
      <c r="O4" s="230">
        <f>IFERROR(VLOOKUP(BillDetail_List[[#This Row],[FE Allowed]],LTM_List[],7,FALSE),0)</f>
        <v>0</v>
      </c>
      <c r="P4" s="226" t="str">
        <f>IFERROR(VLOOKUP(BillDetail_List[[#This Row],[FE Claimed]],LTM_List[],4,FALSE),"")</f>
        <v/>
      </c>
      <c r="Q4" s="226" t="str">
        <f>IFERROR(VLOOKUP(BillDetail_List[[#This Row],[FE Allowed]],LTM_List[],4,FALSE),"")</f>
        <v/>
      </c>
      <c r="R4" s="231" t="str">
        <f>IFERROR(VLOOKUP(BillDetail_List[[#This Row],[Part ID]],Funding_List[],3,FALSE),"")</f>
        <v/>
      </c>
      <c r="S4" s="232">
        <f>IFERROR(BillDetail_List[[#This Row],[Time Claimed]]*BillDetail_List[[#This Row],[FE Rate Claimed]],"")</f>
        <v>0</v>
      </c>
      <c r="T4" s="233">
        <f>IFERROR(BillDetail_List[[#This Row],[Time Allowed]]*BillDetail_List[[#This Row],[FE Rate Allowed]],"")</f>
        <v>0</v>
      </c>
      <c r="U4" s="234"/>
      <c r="V4" s="233">
        <f>BillDetail_List[[#This Row],[Disbs Claimed]]</f>
        <v>0</v>
      </c>
      <c r="W4" s="232" t="str">
        <f>IFERROR((BillDetail_List[[#This Row],[Profit Costs Claimed]]+BillDetail_List[[#This Row],[Disbs Claimed]])*BillDetail_List[[#This Row],[VAT Rate]],"")</f>
        <v/>
      </c>
      <c r="X4" s="233" t="str">
        <f>IFERROR(IF(_xlfn.ISFORMULA(W4),(BillDetail_List[[#This Row],[Profit Costs Allowed]]+BillDetail_List[[#This Row],[Disbs Allowed]])*BillDetail_List[[#This Row],[VAT Rate]],W4),"")</f>
        <v/>
      </c>
      <c r="Y4" s="229"/>
      <c r="Z4" s="226" t="str">
        <f>IFERROR(VLOOKUP(BillDetail_List[[#This Row],[Finding Code]],Findings_Table[],2,FALSE), " ")</f>
        <v xml:space="preserve"> </v>
      </c>
      <c r="AA4" s="226" t="str">
        <f>IFERROR(VLOOKUP(BillDetail_List[[#This Row],[Activity Code]],ActivityCodeList,4,FALSE), " ")</f>
        <v xml:space="preserve"> </v>
      </c>
      <c r="AG4" s="30"/>
      <c r="AH4" s="30"/>
      <c r="AN4" s="30"/>
      <c r="AO4" s="30"/>
      <c r="AQ4" s="30"/>
      <c r="AR4" s="30"/>
      <c r="AS4" s="30"/>
      <c r="AT4" s="30"/>
      <c r="AU4" s="30"/>
      <c r="AV4" s="30"/>
      <c r="AW4" s="30"/>
      <c r="AX4" s="30"/>
      <c r="AY4" s="30"/>
      <c r="AZ4" s="30"/>
    </row>
    <row r="5" spans="1:52" x14ac:dyDescent="0.2">
      <c r="A5" s="224"/>
      <c r="B5" s="224"/>
      <c r="C5" s="225"/>
      <c r="D5" s="224"/>
      <c r="E5" s="224"/>
      <c r="F5" s="224"/>
      <c r="G5" s="226" t="str">
        <f>IFERROR(VLOOKUP(BillDetail_List[[#This Row],[Activity Code]],ActivityCodeList,2,FALSE), "")</f>
        <v/>
      </c>
      <c r="H5" s="224"/>
      <c r="I5" s="226" t="str">
        <f>IFERROR(VLOOKUP(BillDetail_List[[#This Row],[Expense Code]],ExpenseCodeList,2,FALSE), "")</f>
        <v/>
      </c>
      <c r="J5" s="227"/>
      <c r="K5" s="228">
        <f>BillDetail_List[[#This Row],[Time Claimed]]</f>
        <v>0</v>
      </c>
      <c r="L5" s="224"/>
      <c r="M5" s="229">
        <f>BillDetail_List[[#This Row],[FE Claimed]]</f>
        <v>0</v>
      </c>
      <c r="N5" s="230">
        <f>IFERROR(VLOOKUP(BillDetail_List[[#This Row],[FE Claimed]],LTM_List[],6,FALSE),0)</f>
        <v>0</v>
      </c>
      <c r="O5" s="230">
        <f>IFERROR(VLOOKUP(BillDetail_List[[#This Row],[FE Allowed]],LTM_List[],7,FALSE),0)</f>
        <v>0</v>
      </c>
      <c r="P5" s="226" t="str">
        <f>IFERROR(VLOOKUP(BillDetail_List[[#This Row],[FE Claimed]],LTM_List[],4,FALSE),"")</f>
        <v/>
      </c>
      <c r="Q5" s="226" t="str">
        <f>IFERROR(VLOOKUP(BillDetail_List[[#This Row],[FE Allowed]],LTM_List[],4,FALSE),"")</f>
        <v/>
      </c>
      <c r="R5" s="231" t="str">
        <f>IFERROR(VLOOKUP(BillDetail_List[[#This Row],[Part ID]],Funding_List[],3,FALSE),"")</f>
        <v/>
      </c>
      <c r="S5" s="232">
        <f>IFERROR(BillDetail_List[[#This Row],[Time Claimed]]*BillDetail_List[[#This Row],[FE Rate Claimed]],"")</f>
        <v>0</v>
      </c>
      <c r="T5" s="233">
        <f>IFERROR(BillDetail_List[[#This Row],[Time Allowed]]*BillDetail_List[[#This Row],[FE Rate Allowed]],"")</f>
        <v>0</v>
      </c>
      <c r="U5" s="234"/>
      <c r="V5" s="233">
        <f>BillDetail_List[[#This Row],[Disbs Claimed]]</f>
        <v>0</v>
      </c>
      <c r="W5" s="232" t="str">
        <f>IFERROR((BillDetail_List[[#This Row],[Profit Costs Claimed]]+BillDetail_List[[#This Row],[Disbs Claimed]])*BillDetail_List[[#This Row],[VAT Rate]],"")</f>
        <v/>
      </c>
      <c r="X5" s="233" t="str">
        <f>IFERROR(IF(_xlfn.ISFORMULA(W5),(BillDetail_List[[#This Row],[Profit Costs Allowed]]+BillDetail_List[[#This Row],[Disbs Allowed]])*BillDetail_List[[#This Row],[VAT Rate]],W5),"")</f>
        <v/>
      </c>
      <c r="Y5" s="229"/>
      <c r="Z5" s="226" t="str">
        <f>IFERROR(VLOOKUP(BillDetail_List[[#This Row],[Finding Code]],Findings_Table[],2,FALSE), " ")</f>
        <v xml:space="preserve"> </v>
      </c>
      <c r="AA5" s="226" t="str">
        <f>IFERROR(VLOOKUP(BillDetail_List[[#This Row],[Activity Code]],ActivityCodeList,4,FALSE), " ")</f>
        <v xml:space="preserve"> </v>
      </c>
      <c r="AB5" s="46"/>
      <c r="AG5" s="30"/>
      <c r="AH5" s="42"/>
      <c r="AI5" s="42"/>
      <c r="AK5" s="48"/>
      <c r="AL5" s="48"/>
      <c r="AM5" s="48"/>
      <c r="AN5" s="48"/>
      <c r="AO5" s="48"/>
      <c r="AP5" s="49"/>
      <c r="AQ5" s="49"/>
      <c r="AR5" s="50"/>
      <c r="AS5" s="50"/>
      <c r="AT5" s="51"/>
      <c r="AU5" s="30"/>
      <c r="AV5" s="30"/>
      <c r="AW5" s="30"/>
      <c r="AX5" s="30"/>
      <c r="AY5" s="30"/>
      <c r="AZ5" s="30"/>
    </row>
    <row r="6" spans="1:52" x14ac:dyDescent="0.2">
      <c r="A6" s="224"/>
      <c r="B6" s="224"/>
      <c r="C6" s="225"/>
      <c r="D6" s="224"/>
      <c r="E6" s="224"/>
      <c r="F6" s="224"/>
      <c r="G6" s="226" t="str">
        <f>IFERROR(VLOOKUP(BillDetail_List[[#This Row],[Activity Code]],ActivityCodeList,2,FALSE), "")</f>
        <v/>
      </c>
      <c r="H6" s="224"/>
      <c r="I6" s="226" t="str">
        <f>IFERROR(VLOOKUP(BillDetail_List[[#This Row],[Expense Code]],ExpenseCodeList,2,FALSE), "")</f>
        <v/>
      </c>
      <c r="J6" s="227"/>
      <c r="K6" s="228">
        <f>BillDetail_List[[#This Row],[Time Claimed]]</f>
        <v>0</v>
      </c>
      <c r="L6" s="224"/>
      <c r="M6" s="229">
        <f>BillDetail_List[[#This Row],[FE Claimed]]</f>
        <v>0</v>
      </c>
      <c r="N6" s="230">
        <f>IFERROR(VLOOKUP(BillDetail_List[[#This Row],[FE Claimed]],LTM_List[],6,FALSE),0)</f>
        <v>0</v>
      </c>
      <c r="O6" s="230">
        <f>IFERROR(VLOOKUP(BillDetail_List[[#This Row],[FE Allowed]],LTM_List[],7,FALSE),0)</f>
        <v>0</v>
      </c>
      <c r="P6" s="226" t="str">
        <f>IFERROR(VLOOKUP(BillDetail_List[[#This Row],[FE Claimed]],LTM_List[],4,FALSE),"")</f>
        <v/>
      </c>
      <c r="Q6" s="226" t="str">
        <f>IFERROR(VLOOKUP(BillDetail_List[[#This Row],[FE Allowed]],LTM_List[],4,FALSE),"")</f>
        <v/>
      </c>
      <c r="R6" s="231" t="str">
        <f>IFERROR(VLOOKUP(BillDetail_List[[#This Row],[Part ID]],Funding_List[],3,FALSE),"")</f>
        <v/>
      </c>
      <c r="S6" s="232">
        <f>IFERROR(BillDetail_List[[#This Row],[Time Claimed]]*BillDetail_List[[#This Row],[FE Rate Claimed]],"")</f>
        <v>0</v>
      </c>
      <c r="T6" s="233">
        <f>IFERROR(BillDetail_List[[#This Row],[Time Allowed]]*BillDetail_List[[#This Row],[FE Rate Allowed]],"")</f>
        <v>0</v>
      </c>
      <c r="U6" s="234"/>
      <c r="V6" s="233">
        <f>BillDetail_List[[#This Row],[Disbs Claimed]]</f>
        <v>0</v>
      </c>
      <c r="W6" s="232" t="str">
        <f>IFERROR((BillDetail_List[[#This Row],[Profit Costs Claimed]]+BillDetail_List[[#This Row],[Disbs Claimed]])*BillDetail_List[[#This Row],[VAT Rate]],"")</f>
        <v/>
      </c>
      <c r="X6" s="233" t="str">
        <f>IFERROR(IF(_xlfn.ISFORMULA(W6),(BillDetail_List[[#This Row],[Profit Costs Allowed]]+BillDetail_List[[#This Row],[Disbs Allowed]])*BillDetail_List[[#This Row],[VAT Rate]],W6),"")</f>
        <v/>
      </c>
      <c r="Y6" s="229"/>
      <c r="Z6" s="226" t="str">
        <f>IFERROR(VLOOKUP(BillDetail_List[[#This Row],[Finding Code]],Findings_Table[],2,FALSE), " ")</f>
        <v xml:space="preserve"> </v>
      </c>
      <c r="AA6" s="226" t="str">
        <f>IFERROR(VLOOKUP(BillDetail_List[[#This Row],[Activity Code]],ActivityCodeList,4,FALSE), " ")</f>
        <v xml:space="preserve"> </v>
      </c>
      <c r="AB6" s="46"/>
      <c r="AC6" s="46"/>
      <c r="AG6" s="30"/>
      <c r="AH6" s="30"/>
      <c r="AI6" s="42"/>
      <c r="AJ6" s="42"/>
      <c r="AL6" s="48"/>
      <c r="AM6" s="48"/>
      <c r="AN6" s="48"/>
      <c r="AO6" s="48"/>
      <c r="AP6" s="48"/>
      <c r="AQ6" s="49"/>
      <c r="AR6" s="49"/>
      <c r="AS6" s="50"/>
      <c r="AT6" s="50"/>
      <c r="AU6" s="51"/>
      <c r="AV6" s="30"/>
      <c r="AW6" s="30"/>
      <c r="AX6" s="30"/>
      <c r="AY6" s="30"/>
      <c r="AZ6" s="30"/>
    </row>
    <row r="7" spans="1:52" ht="25.5" x14ac:dyDescent="0.2">
      <c r="A7" s="224" t="s">
        <v>20</v>
      </c>
      <c r="B7" s="224"/>
      <c r="C7" s="225"/>
      <c r="D7" s="224"/>
      <c r="E7" s="224"/>
      <c r="F7" s="224"/>
      <c r="G7" s="226"/>
      <c r="H7" s="224"/>
      <c r="I7" s="226"/>
      <c r="J7" s="227">
        <f>SUBTOTAL(109,BillDetail_List[Time Claimed])</f>
        <v>0</v>
      </c>
      <c r="K7" s="228">
        <f>SUBTOTAL(109,BillDetail_List[Time Allowed])</f>
        <v>0</v>
      </c>
      <c r="L7" s="224"/>
      <c r="M7" s="229"/>
      <c r="N7" s="230"/>
      <c r="O7" s="230"/>
      <c r="P7" s="226"/>
      <c r="Q7" s="226"/>
      <c r="R7" s="231"/>
      <c r="S7" s="232">
        <f>SUBTOTAL(109,BillDetail_List[Profit Costs Claimed])</f>
        <v>0</v>
      </c>
      <c r="T7" s="233">
        <f>SUBTOTAL(109,BillDetail_List[Profit Costs Allowed])</f>
        <v>0</v>
      </c>
      <c r="U7" s="234">
        <f>SUBTOTAL(109,BillDetail_List[Disbs Claimed])</f>
        <v>0</v>
      </c>
      <c r="V7" s="233">
        <f>SUBTOTAL(109,BillDetail_List[Disbs Allowed])</f>
        <v>0</v>
      </c>
      <c r="W7" s="232">
        <f>SUBTOTAL(109,BillDetail_List[VAT Claimed])</f>
        <v>0</v>
      </c>
      <c r="X7" s="233">
        <f>SUBTOTAL(109,BillDetail_List[VAT Allowed])</f>
        <v>0</v>
      </c>
      <c r="Y7" s="229"/>
      <c r="Z7" s="226"/>
      <c r="AA7" s="226"/>
    </row>
  </sheetData>
  <phoneticPr fontId="20" type="noConversion"/>
  <conditionalFormatting sqref="K2:K7">
    <cfRule type="expression" dxfId="242" priority="9">
      <formula>$K2&lt;&gt;$J2</formula>
    </cfRule>
  </conditionalFormatting>
  <conditionalFormatting sqref="O2:O7 T2:T7 V2:V7 X2:X7">
    <cfRule type="expression" dxfId="241" priority="7">
      <formula>NOT(_xlfn.ISFORMULA(O2))</formula>
    </cfRule>
  </conditionalFormatting>
  <conditionalFormatting sqref="W2:W7 Z2:Z7">
    <cfRule type="expression" dxfId="240" priority="3">
      <formula>_xlfn.ISFORMULA(W2)</formula>
    </cfRule>
  </conditionalFormatting>
  <conditionalFormatting sqref="M2:M7">
    <cfRule type="expression" dxfId="239" priority="10">
      <formula>$L2&lt;&gt;$M2</formula>
    </cfRule>
  </conditionalFormatting>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84668-A36B-455C-838F-1F15F3AD7F5F}">
  <sheetPr>
    <tabColor theme="0"/>
  </sheetPr>
  <dimension ref="A1:H24"/>
  <sheetViews>
    <sheetView showGridLines="0" showZeros="0" zoomScaleNormal="100" zoomScaleSheetLayoutView="100" workbookViewId="0">
      <selection sqref="A1:C1"/>
    </sheetView>
  </sheetViews>
  <sheetFormatPr defaultRowHeight="12.75" x14ac:dyDescent="0.2"/>
  <cols>
    <col min="1" max="1" width="23.7109375" customWidth="1"/>
    <col min="2" max="2" width="15" customWidth="1"/>
    <col min="3" max="3" width="15.140625" customWidth="1"/>
  </cols>
  <sheetData>
    <row r="1" spans="1:4" ht="15" x14ac:dyDescent="0.25">
      <c r="A1" s="267" t="s">
        <v>77</v>
      </c>
      <c r="B1" s="268"/>
      <c r="C1" s="268"/>
      <c r="D1" s="31"/>
    </row>
    <row r="2" spans="1:4" ht="15" x14ac:dyDescent="0.25">
      <c r="A2" s="76"/>
      <c r="B2" s="84"/>
      <c r="C2" s="84"/>
      <c r="D2" s="31"/>
    </row>
    <row r="3" spans="1:4" ht="15" x14ac:dyDescent="0.25">
      <c r="A3" s="85"/>
      <c r="B3" s="85" t="s">
        <v>78</v>
      </c>
      <c r="C3" s="86" t="s">
        <v>79</v>
      </c>
      <c r="D3" s="31"/>
    </row>
    <row r="4" spans="1:4" ht="15" x14ac:dyDescent="0.25">
      <c r="A4" s="87" t="s">
        <v>80</v>
      </c>
      <c r="B4" s="88">
        <f>BillDetail_List[[#Totals],[Profit Costs Claimed]]</f>
        <v>0</v>
      </c>
      <c r="C4" s="89">
        <f>BillDetail_List[[#Totals],[Profit Costs Allowed]]</f>
        <v>0</v>
      </c>
      <c r="D4" s="31"/>
    </row>
    <row r="5" spans="1:4" ht="15" x14ac:dyDescent="0.25">
      <c r="A5" s="90" t="s">
        <v>81</v>
      </c>
      <c r="B5" s="91">
        <f>SUMIF(BillDetail_List[Profit Costs Claimed],"&gt;0",BillDetail_List[VAT Claimed])</f>
        <v>0</v>
      </c>
      <c r="C5" s="92">
        <f>SUMIF(BillDetail_List[Profit Costs Allowed],"&gt;0",BillDetail_List[VAT Allowed])</f>
        <v>0</v>
      </c>
      <c r="D5" s="31"/>
    </row>
    <row r="6" spans="1:4" ht="15" x14ac:dyDescent="0.25">
      <c r="A6" s="90" t="s">
        <v>82</v>
      </c>
      <c r="B6" s="91">
        <f>BillDetail_List[[#Totals],[Disbs Claimed]]</f>
        <v>0</v>
      </c>
      <c r="C6" s="92">
        <f>BillDetail_List[[#Totals],[Disbs Allowed]]</f>
        <v>0</v>
      </c>
      <c r="D6" s="31"/>
    </row>
    <row r="7" spans="1:4" ht="15" x14ac:dyDescent="0.25">
      <c r="A7" s="93" t="s">
        <v>81</v>
      </c>
      <c r="B7" s="94">
        <f>SUMIF(BillDetail_List[Disbs Claimed],"&gt;0",BillDetail_List[VAT Claimed])</f>
        <v>0</v>
      </c>
      <c r="C7" s="95">
        <f>SUMIF(BillDetail_List[Disbs Allowed],"&gt;0",BillDetail_List[VAT Allowed])</f>
        <v>0</v>
      </c>
      <c r="D7" s="31"/>
    </row>
    <row r="8" spans="1:4" ht="15" x14ac:dyDescent="0.25">
      <c r="A8" s="96" t="s">
        <v>20</v>
      </c>
      <c r="B8" s="97">
        <f>SUM(B4:B7)</f>
        <v>0</v>
      </c>
      <c r="C8" s="98">
        <f>SUM(C4:C7)</f>
        <v>0</v>
      </c>
      <c r="D8" s="31"/>
    </row>
    <row r="9" spans="1:4" ht="15" x14ac:dyDescent="0.25">
      <c r="A9" s="99" t="s">
        <v>83</v>
      </c>
      <c r="B9" s="235"/>
      <c r="C9" s="236"/>
      <c r="D9" s="31"/>
    </row>
    <row r="10" spans="1:4" ht="15" x14ac:dyDescent="0.25">
      <c r="A10" s="100" t="s">
        <v>50</v>
      </c>
      <c r="B10" s="101">
        <f>SUM(B8:B9)</f>
        <v>0</v>
      </c>
      <c r="C10" s="102">
        <f>SUM(C8:C9)</f>
        <v>0</v>
      </c>
      <c r="D10" s="31"/>
    </row>
    <row r="11" spans="1:4" ht="15" x14ac:dyDescent="0.25">
      <c r="A11" s="84"/>
      <c r="B11" s="84"/>
      <c r="C11" s="84"/>
      <c r="D11" s="31"/>
    </row>
    <row r="12" spans="1:4" ht="15" x14ac:dyDescent="0.25">
      <c r="A12" s="103"/>
      <c r="B12" s="104"/>
      <c r="C12" s="105"/>
      <c r="D12" s="31"/>
    </row>
    <row r="13" spans="1:4" ht="15" x14ac:dyDescent="0.25">
      <c r="A13" s="106" t="s">
        <v>84</v>
      </c>
      <c r="B13" s="85"/>
      <c r="C13" s="107"/>
      <c r="D13" s="31"/>
    </row>
    <row r="14" spans="1:4" ht="15" x14ac:dyDescent="0.25">
      <c r="A14" s="106"/>
      <c r="B14" s="84"/>
      <c r="C14" s="108"/>
      <c r="D14" s="31"/>
    </row>
    <row r="15" spans="1:4" ht="15" x14ac:dyDescent="0.25">
      <c r="A15" s="106" t="s">
        <v>85</v>
      </c>
      <c r="B15" s="269"/>
      <c r="C15" s="270"/>
      <c r="D15" s="31"/>
    </row>
    <row r="16" spans="1:4" ht="15" x14ac:dyDescent="0.25">
      <c r="A16" s="100"/>
      <c r="B16" s="109"/>
      <c r="C16" s="110"/>
      <c r="D16" s="31"/>
    </row>
    <row r="18" spans="1:8" x14ac:dyDescent="0.2">
      <c r="A18" s="143" t="s">
        <v>139</v>
      </c>
      <c r="B18" s="143"/>
      <c r="C18" s="143"/>
      <c r="D18" s="143"/>
      <c r="E18" s="143"/>
      <c r="F18" s="143"/>
      <c r="G18" s="143"/>
      <c r="H18" s="143"/>
    </row>
    <row r="19" spans="1:8" x14ac:dyDescent="0.2">
      <c r="A19" s="143"/>
      <c r="B19" s="143"/>
      <c r="C19" s="143"/>
      <c r="D19" s="143"/>
      <c r="E19" s="143"/>
      <c r="F19" s="143"/>
      <c r="G19" s="143"/>
      <c r="H19" s="143"/>
    </row>
    <row r="20" spans="1:8" ht="39.75" customHeight="1" x14ac:dyDescent="0.2">
      <c r="A20" s="170"/>
      <c r="B20" s="266" t="str">
        <f>IFERROR(VLOOKUP(A20,Findings_Table[],2,FALSE), " ")</f>
        <v xml:space="preserve"> </v>
      </c>
      <c r="C20" s="266"/>
      <c r="D20" s="266"/>
      <c r="E20" s="266"/>
      <c r="F20" s="266"/>
      <c r="G20" s="266"/>
      <c r="H20" s="266"/>
    </row>
    <row r="21" spans="1:8" ht="39.75" customHeight="1" x14ac:dyDescent="0.2">
      <c r="A21" s="170"/>
      <c r="B21" s="266" t="str">
        <f>IFERROR(VLOOKUP(A21,Findings_Table[],2,FALSE), " ")</f>
        <v xml:space="preserve"> </v>
      </c>
      <c r="C21" s="266"/>
      <c r="D21" s="266"/>
      <c r="E21" s="266"/>
      <c r="F21" s="266"/>
      <c r="G21" s="266"/>
      <c r="H21" s="266"/>
    </row>
    <row r="22" spans="1:8" ht="39.75" customHeight="1" x14ac:dyDescent="0.2">
      <c r="A22" s="170"/>
      <c r="B22" s="266" t="str">
        <f>IFERROR(VLOOKUP(A22,Findings_Table[],2,FALSE), " ")</f>
        <v xml:space="preserve"> </v>
      </c>
      <c r="C22" s="266"/>
      <c r="D22" s="266"/>
      <c r="E22" s="266"/>
      <c r="F22" s="266"/>
      <c r="G22" s="266"/>
      <c r="H22" s="266"/>
    </row>
    <row r="23" spans="1:8" ht="39.75" customHeight="1" x14ac:dyDescent="0.2">
      <c r="A23" s="170"/>
      <c r="B23" s="266" t="str">
        <f>IFERROR(VLOOKUP(A23,Findings_Table[],2,FALSE), " ")</f>
        <v xml:space="preserve"> </v>
      </c>
      <c r="C23" s="266"/>
      <c r="D23" s="266"/>
      <c r="E23" s="266"/>
      <c r="F23" s="266"/>
      <c r="G23" s="266"/>
      <c r="H23" s="266"/>
    </row>
    <row r="24" spans="1:8" ht="39.75" customHeight="1" x14ac:dyDescent="0.2">
      <c r="A24" s="170"/>
      <c r="B24" s="266" t="str">
        <f>IFERROR(VLOOKUP(A24,Findings_Table[],2,FALSE), " ")</f>
        <v xml:space="preserve"> </v>
      </c>
      <c r="C24" s="266"/>
      <c r="D24" s="266"/>
      <c r="E24" s="266"/>
      <c r="F24" s="266"/>
      <c r="G24" s="266"/>
      <c r="H24" s="266"/>
    </row>
  </sheetData>
  <mergeCells count="7">
    <mergeCell ref="B23:H23"/>
    <mergeCell ref="B24:H24"/>
    <mergeCell ref="A1:C1"/>
    <mergeCell ref="B15:C15"/>
    <mergeCell ref="B20:H20"/>
    <mergeCell ref="B21:H21"/>
    <mergeCell ref="B22:H22"/>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0C25-51CD-4FFD-8E23-719A4A9901F3}">
  <sheetPr>
    <tabColor theme="0"/>
  </sheetPr>
  <dimension ref="A1:J5"/>
  <sheetViews>
    <sheetView showGridLines="0" showZeros="0" topLeftCell="B1" zoomScaleNormal="100" zoomScaleSheetLayoutView="100" workbookViewId="0">
      <pane ySplit="4" topLeftCell="A5" activePane="bottomLeft" state="frozen"/>
      <selection activeCell="B1" sqref="B1"/>
      <selection pane="bottomLeft" sqref="A1:G1"/>
    </sheetView>
  </sheetViews>
  <sheetFormatPr defaultRowHeight="12.75" x14ac:dyDescent="0.2"/>
  <cols>
    <col min="1" max="1" width="39.42578125" hidden="1" customWidth="1"/>
    <col min="2" max="2" width="42.7109375" customWidth="1"/>
    <col min="3" max="9" width="15.7109375" customWidth="1"/>
  </cols>
  <sheetData>
    <row r="1" spans="1:10" ht="21" x14ac:dyDescent="0.35">
      <c r="A1" s="271" t="s">
        <v>49</v>
      </c>
      <c r="B1" s="268"/>
      <c r="C1" s="268"/>
      <c r="D1" s="268"/>
      <c r="E1" s="268"/>
      <c r="F1" s="268"/>
      <c r="G1" s="268"/>
      <c r="H1" s="71"/>
      <c r="I1" s="71"/>
      <c r="J1" s="71"/>
    </row>
    <row r="3" spans="1:10" hidden="1" x14ac:dyDescent="0.2">
      <c r="A3" s="241"/>
      <c r="B3" s="241"/>
      <c r="C3" s="55" t="s">
        <v>76</v>
      </c>
      <c r="D3" s="241"/>
      <c r="E3" s="241"/>
      <c r="F3" s="241"/>
    </row>
    <row r="4" spans="1:10" ht="25.5" x14ac:dyDescent="0.2">
      <c r="A4" s="55" t="s">
        <v>116</v>
      </c>
      <c r="B4" s="55" t="s">
        <v>2</v>
      </c>
      <c r="C4" s="155" t="s">
        <v>56</v>
      </c>
      <c r="D4" s="204" t="s">
        <v>57</v>
      </c>
      <c r="E4" s="155" t="s">
        <v>58</v>
      </c>
      <c r="F4" s="204" t="s">
        <v>59</v>
      </c>
    </row>
    <row r="5" spans="1:10" x14ac:dyDescent="0.2">
      <c r="A5" s="241" t="s">
        <v>50</v>
      </c>
      <c r="B5" s="241"/>
      <c r="C5" s="147"/>
      <c r="D5" s="149"/>
      <c r="E5" s="147"/>
      <c r="F5" s="148"/>
    </row>
  </sheetData>
  <mergeCells count="1">
    <mergeCell ref="A1:G1"/>
  </mergeCells>
  <pageMargins left="0.70866141732283472" right="0.70866141732283472" top="0.74803149606299213" bottom="0.74803149606299213" header="0.31496062992125984" footer="0.31496062992125984"/>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39165-C0C3-4746-8CF4-1A2513B8C1F8}">
  <sheetPr>
    <tabColor theme="0"/>
  </sheetPr>
  <dimension ref="A1:K100"/>
  <sheetViews>
    <sheetView showGridLines="0" showZeros="0" zoomScaleNormal="100" zoomScaleSheetLayoutView="100" workbookViewId="0">
      <pane ySplit="3" topLeftCell="A4" activePane="bottomLeft" state="frozen"/>
      <selection pane="bottomLeft" sqref="A1:F1"/>
    </sheetView>
  </sheetViews>
  <sheetFormatPr defaultRowHeight="12.75" x14ac:dyDescent="0.2"/>
  <cols>
    <col min="1" max="1" width="36" customWidth="1"/>
    <col min="2" max="2" width="5.28515625" style="189" hidden="1" customWidth="1"/>
    <col min="3" max="3" width="31.140625" customWidth="1"/>
    <col min="4" max="4" width="8.85546875" customWidth="1"/>
    <col min="5" max="5" width="14.85546875" customWidth="1"/>
    <col min="6" max="6" width="8.85546875" customWidth="1"/>
    <col min="7" max="7" width="15" customWidth="1"/>
    <col min="8" max="8" width="20.85546875" bestFit="1" customWidth="1"/>
    <col min="9" max="9" width="26.7109375" bestFit="1" customWidth="1"/>
    <col min="10" max="10" width="21" bestFit="1" customWidth="1"/>
    <col min="11" max="11" width="26.85546875" bestFit="1" customWidth="1"/>
    <col min="12" max="12" width="20.85546875" bestFit="1" customWidth="1"/>
    <col min="13" max="13" width="26.7109375" bestFit="1" customWidth="1"/>
    <col min="14" max="14" width="26.42578125" bestFit="1" customWidth="1"/>
    <col min="15" max="15" width="32.140625" bestFit="1" customWidth="1"/>
    <col min="16" max="16" width="26.28515625" bestFit="1" customWidth="1"/>
    <col min="17" max="17" width="32" bestFit="1" customWidth="1"/>
    <col min="18" max="20" width="26.85546875" bestFit="1" customWidth="1"/>
    <col min="21" max="21" width="26" bestFit="1" customWidth="1"/>
    <col min="22" max="22" width="31.7109375" bestFit="1" customWidth="1"/>
    <col min="23" max="23" width="25.85546875" bestFit="1" customWidth="1"/>
    <col min="24" max="24" width="31.5703125" bestFit="1" customWidth="1"/>
    <col min="25" max="28" width="26.85546875" bestFit="1" customWidth="1"/>
    <col min="29" max="29" width="28" bestFit="1" customWidth="1"/>
    <col min="30" max="30" width="33.85546875" bestFit="1" customWidth="1"/>
    <col min="31" max="31" width="27.85546875" bestFit="1" customWidth="1"/>
    <col min="32" max="32" width="33.5703125" bestFit="1" customWidth="1"/>
    <col min="33" max="33" width="26.42578125" bestFit="1" customWidth="1"/>
    <col min="34" max="34" width="32.140625" bestFit="1" customWidth="1"/>
    <col min="35" max="35" width="26.28515625" bestFit="1" customWidth="1"/>
    <col min="36" max="36" width="32" bestFit="1" customWidth="1"/>
  </cols>
  <sheetData>
    <row r="1" spans="1:11" ht="21" x14ac:dyDescent="0.35">
      <c r="A1" s="271" t="s">
        <v>60</v>
      </c>
      <c r="B1" s="268"/>
      <c r="C1" s="268"/>
      <c r="D1" s="268"/>
      <c r="E1" s="268"/>
      <c r="F1" s="268"/>
      <c r="G1" s="54"/>
      <c r="H1" s="54"/>
      <c r="I1" s="54"/>
      <c r="J1" s="54"/>
      <c r="K1" s="54"/>
    </row>
    <row r="2" spans="1:11" ht="15" x14ac:dyDescent="0.25">
      <c r="A2" s="31"/>
      <c r="B2" s="187"/>
      <c r="C2" s="31"/>
      <c r="D2" s="31"/>
      <c r="E2" s="31"/>
      <c r="F2" s="31"/>
      <c r="G2" s="31"/>
      <c r="H2" s="31"/>
      <c r="I2" s="31"/>
      <c r="J2" s="31"/>
      <c r="K2" s="31"/>
    </row>
    <row r="3" spans="1:11" ht="25.5" x14ac:dyDescent="0.2">
      <c r="A3" s="55" t="s">
        <v>7</v>
      </c>
      <c r="B3" s="188" t="s">
        <v>116</v>
      </c>
      <c r="C3" s="55" t="s">
        <v>2</v>
      </c>
      <c r="D3" s="57" t="s">
        <v>61</v>
      </c>
      <c r="E3" s="56" t="s">
        <v>56</v>
      </c>
      <c r="F3" s="57" t="s">
        <v>62</v>
      </c>
      <c r="G3" s="56" t="s">
        <v>58</v>
      </c>
    </row>
    <row r="4" spans="1:11" x14ac:dyDescent="0.2">
      <c r="A4" s="241" t="s">
        <v>50</v>
      </c>
      <c r="B4" s="241"/>
      <c r="C4" s="241"/>
      <c r="D4" s="150"/>
      <c r="E4" s="151"/>
      <c r="F4" s="150"/>
      <c r="G4" s="151"/>
    </row>
    <row r="5" spans="1:11" x14ac:dyDescent="0.2">
      <c r="B5"/>
    </row>
    <row r="6" spans="1:11" x14ac:dyDescent="0.2">
      <c r="B6"/>
    </row>
    <row r="7" spans="1:11" x14ac:dyDescent="0.2">
      <c r="B7"/>
    </row>
    <row r="8" spans="1:11" x14ac:dyDescent="0.2">
      <c r="B8"/>
    </row>
    <row r="9" spans="1:11" x14ac:dyDescent="0.2">
      <c r="B9"/>
    </row>
    <row r="10" spans="1:11" x14ac:dyDescent="0.2">
      <c r="B10"/>
    </row>
    <row r="11" spans="1:11" ht="15" x14ac:dyDescent="0.25">
      <c r="B11"/>
      <c r="H11" s="52"/>
      <c r="I11" s="52"/>
      <c r="J11" s="52"/>
      <c r="K11" s="52"/>
    </row>
    <row r="12" spans="1:11" ht="15" x14ac:dyDescent="0.25">
      <c r="B12"/>
      <c r="H12" s="53"/>
      <c r="I12" s="53"/>
      <c r="J12" s="53"/>
      <c r="K12" s="53"/>
    </row>
    <row r="13" spans="1:11" x14ac:dyDescent="0.2">
      <c r="B13"/>
    </row>
    <row r="14" spans="1:11" x14ac:dyDescent="0.2">
      <c r="B14"/>
    </row>
    <row r="15" spans="1:11" x14ac:dyDescent="0.2">
      <c r="B15"/>
    </row>
    <row r="16" spans="1:11" x14ac:dyDescent="0.2">
      <c r="B16"/>
    </row>
    <row r="17" spans="2:2" x14ac:dyDescent="0.2">
      <c r="B17"/>
    </row>
    <row r="18" spans="2:2" x14ac:dyDescent="0.2">
      <c r="B18"/>
    </row>
    <row r="19" spans="2:2" x14ac:dyDescent="0.2">
      <c r="B19"/>
    </row>
    <row r="20" spans="2:2" x14ac:dyDescent="0.2">
      <c r="B20"/>
    </row>
    <row r="21" spans="2:2" x14ac:dyDescent="0.2">
      <c r="B21"/>
    </row>
    <row r="22" spans="2:2" x14ac:dyDescent="0.2">
      <c r="B22"/>
    </row>
    <row r="23" spans="2:2" x14ac:dyDescent="0.2">
      <c r="B23"/>
    </row>
    <row r="24" spans="2:2" x14ac:dyDescent="0.2">
      <c r="B24"/>
    </row>
    <row r="25" spans="2:2" x14ac:dyDescent="0.2">
      <c r="B25"/>
    </row>
    <row r="26" spans="2:2" x14ac:dyDescent="0.2">
      <c r="B26"/>
    </row>
    <row r="27" spans="2:2" x14ac:dyDescent="0.2">
      <c r="B27"/>
    </row>
    <row r="28" spans="2:2" x14ac:dyDescent="0.2">
      <c r="B28"/>
    </row>
    <row r="29" spans="2:2" x14ac:dyDescent="0.2">
      <c r="B29"/>
    </row>
    <row r="30" spans="2:2" x14ac:dyDescent="0.2">
      <c r="B30"/>
    </row>
    <row r="31" spans="2:2" x14ac:dyDescent="0.2">
      <c r="B31"/>
    </row>
    <row r="32" spans="2:2" x14ac:dyDescent="0.2">
      <c r="B32"/>
    </row>
    <row r="33" spans="2:2" x14ac:dyDescent="0.2">
      <c r="B33"/>
    </row>
    <row r="34" spans="2:2" x14ac:dyDescent="0.2">
      <c r="B34"/>
    </row>
    <row r="35" spans="2:2" x14ac:dyDescent="0.2">
      <c r="B35"/>
    </row>
    <row r="36" spans="2:2" x14ac:dyDescent="0.2">
      <c r="B36"/>
    </row>
    <row r="37" spans="2:2" x14ac:dyDescent="0.2">
      <c r="B37"/>
    </row>
    <row r="38" spans="2:2" x14ac:dyDescent="0.2">
      <c r="B38"/>
    </row>
    <row r="39" spans="2:2" x14ac:dyDescent="0.2">
      <c r="B39"/>
    </row>
    <row r="40" spans="2:2" x14ac:dyDescent="0.2">
      <c r="B40"/>
    </row>
    <row r="41" spans="2:2" x14ac:dyDescent="0.2">
      <c r="B41"/>
    </row>
    <row r="42" spans="2:2" x14ac:dyDescent="0.2">
      <c r="B42"/>
    </row>
    <row r="43" spans="2:2" x14ac:dyDescent="0.2">
      <c r="B43"/>
    </row>
    <row r="44" spans="2:2" x14ac:dyDescent="0.2">
      <c r="B44"/>
    </row>
    <row r="45" spans="2:2" x14ac:dyDescent="0.2">
      <c r="B45"/>
    </row>
    <row r="46" spans="2:2" x14ac:dyDescent="0.2">
      <c r="B46"/>
    </row>
    <row r="47" spans="2:2" x14ac:dyDescent="0.2">
      <c r="B47"/>
    </row>
    <row r="48" spans="2:2"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row r="89" spans="2:2" x14ac:dyDescent="0.2">
      <c r="B89"/>
    </row>
    <row r="90" spans="2:2" x14ac:dyDescent="0.2">
      <c r="B90"/>
    </row>
    <row r="91" spans="2:2" x14ac:dyDescent="0.2">
      <c r="B91"/>
    </row>
    <row r="92" spans="2:2" x14ac:dyDescent="0.2">
      <c r="B92"/>
    </row>
    <row r="93" spans="2:2" x14ac:dyDescent="0.2">
      <c r="B93"/>
    </row>
    <row r="94" spans="2:2" x14ac:dyDescent="0.2">
      <c r="B94"/>
    </row>
    <row r="95" spans="2:2" x14ac:dyDescent="0.2">
      <c r="B95"/>
    </row>
    <row r="96" spans="2:2" x14ac:dyDescent="0.2">
      <c r="B96"/>
    </row>
    <row r="97" spans="2:2" x14ac:dyDescent="0.2">
      <c r="B97"/>
    </row>
    <row r="98" spans="2:2" x14ac:dyDescent="0.2">
      <c r="B98"/>
    </row>
    <row r="99" spans="2:2" x14ac:dyDescent="0.2">
      <c r="B99"/>
    </row>
    <row r="100" spans="2:2" x14ac:dyDescent="0.2">
      <c r="B100"/>
    </row>
  </sheetData>
  <mergeCells count="1">
    <mergeCell ref="A1:F1"/>
  </mergeCells>
  <pageMargins left="0.70866141732283472" right="0.70866141732283472" top="0.74803149606299213" bottom="0.74803149606299213" header="0.31496062992125984" footer="0.31496062992125984"/>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G D P S A d v w L a o A A A A + Q A A A B I A H A B D b 2 5 m a W c v U G F j a 2 F n Z S 5 4 b W w g o h g A K K A U A A A A A A A A A A A A A A A A A A A A A A A A A A A A h Y / B C o I w H I d f R X Z 3 m 1 M q 5 O + E O n R J C I L o O t b S k c 5 w s / l u H X q k X i G h r G 4 d f x / f 4 f s 9 b n f I h 6 Y O r q q z u j U Z i j B F g T K y P W p T Z q h 3 p 3 C B c g 5 b I c + i V M E o G 5 s O 9 p i h y r l L S o j 3 H v s Y t 1 1 J G K U R O R S b n a x U I 9 B H 1 v / l U B v r h J E K c d i / Y j j D M c U J S 2 Y 4 m r M I y M S h 0 O b r s D E Z U y A / E F Z 9 7 f p O c W X C 9 R L I N I G 8 b / A n U E s D B B Q A A g A I A E x g z 0 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Y M 9 I K I p H u A 4 A A A A R A A A A E w A c A E Z v c m 1 1 b G F z L 1 N l Y 3 R p b 2 4 x L m 0 g o h g A K K A U A A A A A A A A A A A A A A A A A A A A A A A A A A A A K 0 5 N L s n M z 1 M I h t C G 1 g B Q S w E C L Q A U A A I A C A B M Y M 9 I B 2 / A t q g A A A D 5 A A A A E g A A A A A A A A A A A A A A A A A A A A A A Q 2 9 u Z m l n L 1 B h Y 2 t h Z 2 U u e G 1 s U E s B A i 0 A F A A C A A g A T G D P S A / K 6 a u k A A A A 6 Q A A A B M A A A A A A A A A A A A A A A A A 9 A A A A F t D b 2 5 0 Z W 5 0 X 1 R 5 c G V z X S 5 4 b W x Q S w E C L Q A U A A I A C A B M Y M 9 I 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Z A Q A A A A A A A D c 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L 0 l 0 Z W 1 z P j w v T G 9 j Y W x Q Y W N r Y W d l T W V 0 Y W R h d G F G a W x l P h Y A A A B Q S w U G A A A A A A A A A A A A A A A A A A A A A A A A J g E A A A E A A A D Q j J 3 f A R X R E Y x 6 A M B P w p f r A Q A A A C J Q f X C L A r 9 E i u F h e 4 g N p v A A A A A A A g A A A A A A E G Y A A A A B A A A g A A A A k 3 l A K z w z L m 9 Y L w i j u m T S Z / s + t T 1 m s q N l D b Y a 6 n Z o 9 2 8 A A A A A D o A A A A A C A A A g A A A A / M + Z r G H Z A 8 T U i u 6 D 8 x T n i S l + 1 3 P G u p Y 8 + 7 h 5 a t n 5 s 8 1 Q A A A A + L + f l e h H D R O M o v T V + e d Y Y b o y i j F T p 5 7 8 3 I u w 3 j 1 T 2 I O y 0 j l s 7 h q i o a 6 g S q / F o F 3 f k c K 1 n N F 6 S J F + d s h I p B X k f s o Q J e H I C g P J J V u A S s E h 2 W V A A A A A 4 w p G n 1 N 1 j n N 9 S i d C 9 q 8 e N v T v s n L z 8 k D P B + I i D 9 E 6 P 9 n 5 X G P r W 4 P 1 T s j z s 2 P I j E q m 7 2 6 s X 3 k w F r u c i y 7 U B m R / j g = = < / D a t a M a s h u p > 
</file>

<file path=customXml/itemProps1.xml><?xml version="1.0" encoding="utf-8"?>
<ds:datastoreItem xmlns:ds="http://schemas.openxmlformats.org/officeDocument/2006/customXml" ds:itemID="{BE616882-0C7D-4580-8538-C95A8A9417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1. Front sheet</vt:lpstr>
      <vt:lpstr>2. Background</vt:lpstr>
      <vt:lpstr>3. Chronology</vt:lpstr>
      <vt:lpstr>4. Fee Earners &amp; Rates</vt:lpstr>
      <vt:lpstr>5. Parts</vt:lpstr>
      <vt:lpstr>6. Bill Detail</vt:lpstr>
      <vt:lpstr>7. Main Summary</vt:lpstr>
      <vt:lpstr>8. Activity Summary</vt:lpstr>
      <vt:lpstr>9. Comms Summary</vt:lpstr>
      <vt:lpstr>10. FE Grade Summary</vt:lpstr>
      <vt:lpstr>11. Certification</vt:lpstr>
      <vt:lpstr>12. Cert Summary</vt:lpstr>
      <vt:lpstr>13. Final Cert</vt:lpstr>
      <vt:lpstr>14. Bill Detail (print)</vt:lpstr>
      <vt:lpstr>15. Ref - Activities</vt:lpstr>
      <vt:lpstr>16. Ref - Expenses</vt:lpstr>
      <vt:lpstr>17. Ref - Findings</vt:lpstr>
      <vt:lpstr>ActivityCodeList</vt:lpstr>
      <vt:lpstr>ExpenseCodeList</vt:lpstr>
      <vt:lpstr>'1. Front sheet'!Print_Area</vt:lpstr>
      <vt:lpstr>'12. Cert Summary'!Print_Area</vt:lpstr>
      <vt:lpstr>'17. Ref - Findings'!Print_Area</vt:lpstr>
      <vt:lpstr>'14. Bill Detail (print)'!Print_Titles</vt:lpstr>
      <vt:lpstr>'15. Ref - Activities'!Print_Titles</vt:lpstr>
      <vt:lpstr>'16. Ref - Expenses'!Print_Titles</vt:lpstr>
      <vt:lpstr>'3. Chronology'!Print_Titles</vt:lpstr>
      <vt:lpstr>'4. Fee Earners &amp; Rates'!Print_Titles</vt:lpstr>
      <vt:lpstr>'5. Parts'!Print_Titles</vt:lpstr>
      <vt:lpstr>'6. Bill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CostsMaster Ltd</dc:creator>
  <cp:lastModifiedBy>Richard Benn</cp:lastModifiedBy>
  <cp:lastPrinted>2022-05-24T14:31:42Z</cp:lastPrinted>
  <dcterms:created xsi:type="dcterms:W3CDTF">2012-06-27T20:37:24Z</dcterms:created>
  <dcterms:modified xsi:type="dcterms:W3CDTF">2022-08-17T13:55:24Z</dcterms:modified>
</cp:coreProperties>
</file>